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9120" activeTab="1"/>
  </bookViews>
  <sheets>
    <sheet name="Upute" sheetId="1" r:id="rId1"/>
    <sheet name="RefStr" sheetId="2" r:id="rId2"/>
    <sheet name="Podaci" sheetId="3" r:id="rId3"/>
    <sheet name="Kontrole" sheetId="4" r:id="rId4"/>
    <sheet name="Djelat" sheetId="5" r:id="rId5"/>
    <sheet name="ZupOpc" sheetId="6" r:id="rId6"/>
    <sheet name="VrsteIzv" sheetId="7" r:id="rId7"/>
    <sheet name="PraviPod" sheetId="8" state="hidden" r:id="rId8"/>
  </sheets>
  <definedNames>
    <definedName name="_xlnm.Print_Area" localSheetId="2">'Podaci'!$A$2:$F$232</definedName>
  </definedNames>
  <calcPr fullCalcOnLoad="1"/>
</workbook>
</file>

<file path=xl/comments3.xml><?xml version="1.0" encoding="utf-8"?>
<comments xmlns="http://schemas.openxmlformats.org/spreadsheetml/2006/main">
  <authors>
    <author>Željko Strunjak</author>
  </authors>
  <commentList>
    <comment ref="C10" authorId="0">
      <text>
        <r>
          <rPr>
            <b/>
            <sz val="8"/>
            <rFont val="Tahoma"/>
            <family val="0"/>
          </rPr>
          <t>Uputa:</t>
        </r>
        <r>
          <rPr>
            <sz val="8"/>
            <rFont val="Tahoma"/>
            <family val="0"/>
          </rPr>
          <t xml:space="preserve">
Upisuje se peteroznamenkasta šifra djelatnosti. Tokom 2002. godine neke su djelatnosti gašene, ako nije dozvoljen upis vaše šifre djelatnosti, upišite novu šifru djelatnosti prema novom šifrarniku.</t>
        </r>
      </text>
    </comment>
    <comment ref="C11" authorId="0">
      <text>
        <r>
          <rPr>
            <b/>
            <sz val="8"/>
            <rFont val="Tahoma"/>
            <family val="0"/>
          </rPr>
          <t>Uputa:</t>
        </r>
        <r>
          <rPr>
            <sz val="8"/>
            <rFont val="Tahoma"/>
            <family val="0"/>
          </rPr>
          <t xml:space="preserve">
Šifra županije može biti od 1 do 21. Šifrarnik županija i općina imate na radnom listu ZupOpc.</t>
        </r>
      </text>
    </comment>
    <comment ref="C13" authorId="0">
      <text>
        <r>
          <rPr>
            <b/>
            <sz val="8"/>
            <rFont val="Tahoma"/>
            <family val="0"/>
          </rPr>
          <t xml:space="preserve">Napomena: </t>
        </r>
        <r>
          <rPr>
            <sz val="8"/>
            <rFont val="Tahoma"/>
            <family val="2"/>
          </rPr>
          <t>Šifrarnik vrsta izvještaja objašnjen je na listu VrsteIzv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>Napomena:</t>
        </r>
        <r>
          <rPr>
            <sz val="8"/>
            <rFont val="Tahoma"/>
            <family val="0"/>
          </rPr>
          <t xml:space="preserve">
Matični broj upisuje se na osam znamenaka (s vodećim nulama) i glavni je kriterij za prepoznavanje obveznika, pažljivo ispunite ovo polje jer izvještaj s krivim matičnim brojem neće biti zaprimljen.</t>
        </r>
      </text>
    </comment>
    <comment ref="C6" authorId="0">
      <text>
        <r>
          <rPr>
            <b/>
            <sz val="8"/>
            <rFont val="Tahoma"/>
            <family val="0"/>
          </rPr>
          <t>Napomena:</t>
        </r>
        <r>
          <rPr>
            <sz val="8"/>
            <rFont val="Tahoma"/>
            <family val="0"/>
          </rPr>
          <t xml:space="preserve">
Naziv tvrtke upisujte onako kako je prijavljena u sudski registar bez ikakvih posebnih razmaka između slova, stavljanja dijelova naziva u navodnike i slično, obavezno unesite oznaku D.D. ili d.o.o.</t>
        </r>
      </text>
    </comment>
    <comment ref="C7" authorId="0">
      <text>
        <r>
          <rPr>
            <b/>
            <sz val="8"/>
            <rFont val="Tahoma"/>
            <family val="0"/>
          </rPr>
          <t>Napomena:</t>
        </r>
        <r>
          <rPr>
            <sz val="8"/>
            <rFont val="Tahoma"/>
            <family val="0"/>
          </rPr>
          <t xml:space="preserve">
Kod poštanskog broja unosite samo broj pošte, bez naziva mjesta, mjesto unosite u polje iza poštanskog broja.</t>
        </r>
      </text>
    </comment>
    <comment ref="C8" authorId="0">
      <text>
        <r>
          <rPr>
            <b/>
            <sz val="8"/>
            <rFont val="Tahoma"/>
            <family val="0"/>
          </rPr>
          <t>Napomena:</t>
        </r>
        <r>
          <rPr>
            <sz val="8"/>
            <rFont val="Tahoma"/>
            <family val="0"/>
          </rPr>
          <t xml:space="preserve">
Mjesto unosite punim nazivom, bez skraćivanja tipa: SLAV. BROD i slično</t>
        </r>
      </text>
    </comment>
    <comment ref="C9" authorId="0">
      <text>
        <r>
          <rPr>
            <b/>
            <sz val="8"/>
            <rFont val="Tahoma"/>
            <family val="0"/>
          </rPr>
          <t>Napomena:</t>
        </r>
        <r>
          <rPr>
            <sz val="8"/>
            <rFont val="Tahoma"/>
            <family val="0"/>
          </rPr>
          <t xml:space="preserve">
Obavezno unesite puni naziv ulice i kućni broj</t>
        </r>
      </text>
    </comment>
    <comment ref="C12" authorId="0">
      <text>
        <r>
          <rPr>
            <b/>
            <sz val="8"/>
            <rFont val="Tahoma"/>
            <family val="0"/>
          </rPr>
          <t xml:space="preserve">Uputa:
</t>
        </r>
        <r>
          <rPr>
            <sz val="8"/>
            <rFont val="Tahoma"/>
            <family val="2"/>
          </rPr>
          <t>Šifru općine kojoj pripadate po teritorijalnij pripadnosti pronađite na radnom listu ZupOpc.</t>
        </r>
      </text>
    </comment>
    <comment ref="A12" authorId="0">
      <text>
        <r>
          <rPr>
            <b/>
            <sz val="8"/>
            <rFont val="Tahoma"/>
            <family val="0"/>
          </rPr>
          <t xml:space="preserve">Uputa:
</t>
        </r>
        <r>
          <rPr>
            <sz val="8"/>
            <rFont val="Tahoma"/>
            <family val="2"/>
          </rPr>
          <t>Šifru općine kojoj pripadate po teritorijalnij pripadnosti pronađite na radnom listu ZupOpc.</t>
        </r>
      </text>
    </comment>
    <comment ref="A11" authorId="0">
      <text>
        <r>
          <rPr>
            <b/>
            <sz val="8"/>
            <rFont val="Tahoma"/>
            <family val="0"/>
          </rPr>
          <t>Uputa:</t>
        </r>
        <r>
          <rPr>
            <sz val="8"/>
            <rFont val="Tahoma"/>
            <family val="0"/>
          </rPr>
          <t xml:space="preserve">
Šifra županije može biti od 1 do 21. Šifrarnik županija i općina imate na radnom listu ZupOpc.</t>
        </r>
      </text>
    </comment>
    <comment ref="A10" authorId="0">
      <text>
        <r>
          <rPr>
            <b/>
            <sz val="8"/>
            <rFont val="Tahoma"/>
            <family val="0"/>
          </rPr>
          <t>Uputa:</t>
        </r>
        <r>
          <rPr>
            <sz val="8"/>
            <rFont val="Tahoma"/>
            <family val="0"/>
          </rPr>
          <t xml:space="preserve">
Upisuje se peteroznamenkasta šifra djelatnosti. Tokom 2002. godine neke su djelatnosti gašene, ako nije dozvoljen upis vaše šifre djelatnosti, upišite novu šifru djelatnosti prema novom šifrarniku.</t>
        </r>
      </text>
    </comment>
    <comment ref="A9" authorId="0">
      <text>
        <r>
          <rPr>
            <b/>
            <sz val="8"/>
            <rFont val="Tahoma"/>
            <family val="0"/>
          </rPr>
          <t>Napomena:</t>
        </r>
        <r>
          <rPr>
            <sz val="8"/>
            <rFont val="Tahoma"/>
            <family val="0"/>
          </rPr>
          <t xml:space="preserve">
Obavezno unesite puni naziv ulice i kućni broj</t>
        </r>
      </text>
    </comment>
    <comment ref="A8" authorId="0">
      <text>
        <r>
          <rPr>
            <b/>
            <sz val="8"/>
            <rFont val="Tahoma"/>
            <family val="0"/>
          </rPr>
          <t>Napomena:</t>
        </r>
        <r>
          <rPr>
            <sz val="8"/>
            <rFont val="Tahoma"/>
            <family val="0"/>
          </rPr>
          <t xml:space="preserve">
Mjesto unosite punim nazivom, bez skraćivanja tipa: SLAV. BROD i slično</t>
        </r>
      </text>
    </comment>
    <comment ref="A7" authorId="0">
      <text>
        <r>
          <rPr>
            <b/>
            <sz val="8"/>
            <rFont val="Tahoma"/>
            <family val="0"/>
          </rPr>
          <t>Napomena:</t>
        </r>
        <r>
          <rPr>
            <sz val="8"/>
            <rFont val="Tahoma"/>
            <family val="0"/>
          </rPr>
          <t xml:space="preserve">
Kod poštanskog broja unosite samo broj pošte, bez naziva mjesta, mjesto unosite u polje iza poštanskog broja.</t>
        </r>
      </text>
    </comment>
    <comment ref="A6" authorId="0">
      <text>
        <r>
          <rPr>
            <b/>
            <sz val="8"/>
            <rFont val="Tahoma"/>
            <family val="0"/>
          </rPr>
          <t>Napomena:</t>
        </r>
        <r>
          <rPr>
            <sz val="8"/>
            <rFont val="Tahoma"/>
            <family val="0"/>
          </rPr>
          <t xml:space="preserve">
Naziv tvrtke upisujte onako kako je prijavljena u sudski registar bez ikakvih posebnih razmaka između slova, stavljanja dijelova naziva u navodnike i slično, obavezno unesite oznaku D.D. ili d.o.o.</t>
        </r>
      </text>
    </comment>
    <comment ref="A5" authorId="0">
      <text>
        <r>
          <rPr>
            <b/>
            <sz val="8"/>
            <rFont val="Tahoma"/>
            <family val="0"/>
          </rPr>
          <t>Napomena:</t>
        </r>
        <r>
          <rPr>
            <sz val="8"/>
            <rFont val="Tahoma"/>
            <family val="0"/>
          </rPr>
          <t xml:space="preserve">
Matični broj upisuje se na osam znamenaka (s vodećim nulama) i glavni je kriterij za prepoznavanje obveznika, pažljivo ispunite ovo polje jer obrazac s krivim matičnim brojem neće biti zaprimljen.</t>
        </r>
      </text>
    </comment>
    <comment ref="C14" authorId="0">
      <text>
        <r>
          <rPr>
            <b/>
            <sz val="8"/>
            <rFont val="Tahoma"/>
            <family val="0"/>
          </rPr>
          <t>Napomena:</t>
        </r>
        <r>
          <rPr>
            <sz val="8"/>
            <rFont val="Tahoma"/>
            <family val="0"/>
          </rPr>
          <t xml:space="preserve">
Ne upisujete ništa, izračunava se automatski na osnovi svih podataka u obrascu</t>
        </r>
      </text>
    </comment>
    <comment ref="A14" authorId="0">
      <text>
        <r>
          <rPr>
            <b/>
            <sz val="8"/>
            <rFont val="Tahoma"/>
            <family val="0"/>
          </rPr>
          <t>Napomena:</t>
        </r>
        <r>
          <rPr>
            <sz val="8"/>
            <rFont val="Tahoma"/>
            <family val="0"/>
          </rPr>
          <t xml:space="preserve">
Ne upisujete ništa, izračunava se automatski na osnovi svih podataka u obrascu</t>
        </r>
      </text>
    </comment>
    <comment ref="A13" authorId="0">
      <text>
        <r>
          <rPr>
            <b/>
            <sz val="8"/>
            <rFont val="Tahoma"/>
            <family val="0"/>
          </rPr>
          <t xml:space="preserve">Napomena: </t>
        </r>
        <r>
          <rPr>
            <sz val="8"/>
            <rFont val="Tahoma"/>
            <family val="2"/>
          </rPr>
          <t>Šifrarnik vrsta izvještaja objašnjen je na listu VrsteIzv</t>
        </r>
        <r>
          <rPr>
            <sz val="8"/>
            <rFont val="Tahoma"/>
            <family val="0"/>
          </rPr>
          <t xml:space="preserve">
</t>
        </r>
      </text>
    </comment>
    <comment ref="E183" authorId="0">
      <text>
        <r>
          <rPr>
            <b/>
            <sz val="8"/>
            <rFont val="Tahoma"/>
            <family val="0"/>
          </rPr>
          <t>Napomena:</t>
        </r>
        <r>
          <rPr>
            <sz val="8"/>
            <rFont val="Tahoma"/>
            <family val="0"/>
          </rPr>
          <t xml:space="preserve">
Oznaka vlasništva mora biti upisana osim u slučaju da obveznik prošle godine uopće nije postojao (počeo s radom tek u godini izvještavanja).</t>
        </r>
      </text>
    </comment>
    <comment ref="E182" authorId="0">
      <text>
        <r>
          <rPr>
            <b/>
            <sz val="8"/>
            <rFont val="Tahoma"/>
            <family val="0"/>
          </rPr>
          <t>Napomena:</t>
        </r>
        <r>
          <rPr>
            <sz val="8"/>
            <rFont val="Tahoma"/>
            <family val="0"/>
          </rPr>
          <t xml:space="preserve">
Oznaka veličine mora biti upisana osim u slučaju da obveznik prošle godine uopće nije postojao (počeo s radom tek u godini izvještavanja).</t>
        </r>
      </text>
    </comment>
  </commentList>
</comments>
</file>

<file path=xl/sharedStrings.xml><?xml version="1.0" encoding="utf-8"?>
<sst xmlns="http://schemas.openxmlformats.org/spreadsheetml/2006/main" count="2700" uniqueCount="2091">
  <si>
    <t xml:space="preserve">   g) Dugogodišnji nasadi</t>
  </si>
  <si>
    <t xml:space="preserve">   h) Stambene zgrade i stanovi</t>
  </si>
  <si>
    <t xml:space="preserve">   i) Materijalna imovina u pripremi</t>
  </si>
  <si>
    <t xml:space="preserve">   j) Ostala materijalna imovina</t>
  </si>
  <si>
    <t xml:space="preserve">   k) Predujmovi za materijalnu imovinu</t>
  </si>
  <si>
    <t>4. FINANCIJSKA IMOVINA 
   (025+026+027+028+029+030+031+032)</t>
  </si>
  <si>
    <t xml:space="preserve">   a) Dionice inozemnih osoba</t>
  </si>
  <si>
    <t xml:space="preserve">   b) Dionice domaćih osoba</t>
  </si>
  <si>
    <t xml:space="preserve">   c) Poslovni udjeli u inozemnim osobama</t>
  </si>
  <si>
    <t xml:space="preserve">   d) Poslovni udjeli u domaćim osobama</t>
  </si>
  <si>
    <t xml:space="preserve">   e) Obveznice i drugi dužnički dugoročni vrijednosni papiri</t>
  </si>
  <si>
    <t>Oznaka vlasništva (AOP163) u koloni prethodne godine može biti samo 11, 12, 13, 21, 22, 31, 41 i 42 i ni jedna druga vrijednost.  U slučaju da obveznik nije poslovao prethodne godine zanemarite ovu kontrolu, podatak može ostati nula.</t>
  </si>
  <si>
    <t>Kontrola kontrolnog broja, ako ova kontrola nije zadovoljena znači da neka od vrijednosti nekog AOP-a nije prepoznata kao broj, tj. ili je u polje upisana crtica, ili razmak (pa se ni ne vidi da je u polje išta upisano) ili nešto slično, u slučaju da ne možete pronaći koji AOP nije upisan kao broj, upišite u sva polja u kojima nema podataka nulu</t>
  </si>
  <si>
    <t>Aktiva mora biti jednaka pasivi, tj. AOP 058 mora biti jednak AOP-u 095 u obje kolone podataka</t>
  </si>
  <si>
    <t>Ako postoji gubitak iznad visine kapitala (AOP 057) u bilo kojem razdoblju (tekuća ili prošla godina), tada Kapital i rezerve ukupno (AOP 059) u koloni istog razdoblja moraju biti nula.</t>
  </si>
  <si>
    <t>1. Zagrebačka županija</t>
  </si>
  <si>
    <t>2. Krapinsko-zagorska županija</t>
  </si>
  <si>
    <t>3. Sisačko-moslavačka županija</t>
  </si>
  <si>
    <t>4. Karlovačka županija</t>
  </si>
  <si>
    <t>5. Varaždinska županija</t>
  </si>
  <si>
    <t>6. Koprivničko-križevačka županija</t>
  </si>
  <si>
    <t>7. Bjelovarsko-bilogorska županija</t>
  </si>
  <si>
    <t>8. Primorsko-goranska županija</t>
  </si>
  <si>
    <t>9. Ličko-senjska županija</t>
  </si>
  <si>
    <t>10. Virovitičko-podravska županija</t>
  </si>
  <si>
    <t>11. Požeško-slavonska županija</t>
  </si>
  <si>
    <t>12. Brodsko-posavska županija</t>
  </si>
  <si>
    <t>13. Zadarska županija</t>
  </si>
  <si>
    <t>14. Osječko-baranjska županija</t>
  </si>
  <si>
    <t>15. Šibensko-kninska županija</t>
  </si>
  <si>
    <t>16. Vukovarsko-srijemska županija</t>
  </si>
  <si>
    <t>17. Splitsko-dalmatinska županija</t>
  </si>
  <si>
    <t>18. Istarska županija</t>
  </si>
  <si>
    <t>19. Dubrovačko-neretvanska županija</t>
  </si>
  <si>
    <t>20. Međimurska županija</t>
  </si>
  <si>
    <t xml:space="preserve">   f) Potraživanja za kredite (zajmove), depozite i kaucije</t>
  </si>
  <si>
    <t xml:space="preserve">   g) Otkupljene vlastite dionice</t>
  </si>
  <si>
    <t xml:space="preserve">   h) Ostala dugoročna financijska imovina</t>
  </si>
  <si>
    <t>B) KRATKOTRAJNA IMOVINA I KRATKOROČNA 
    FINANCIJSKA IMOVINA (034+040+050)</t>
  </si>
  <si>
    <t xml:space="preserve">   a) Sirovine, materijal, rezervni dijelovi i sitni inventar</t>
  </si>
  <si>
    <t xml:space="preserve">   b) Proizvodnja u tijeku (nedovršeni proizvodi i poluproizvodi)</t>
  </si>
  <si>
    <t xml:space="preserve">   c) Gotovi proizvodi</t>
  </si>
  <si>
    <t xml:space="preserve">   d) Trgovačka roba</t>
  </si>
  <si>
    <t xml:space="preserve">   e) Predujmovi za zalihe</t>
  </si>
  <si>
    <t>2. FINANCIJSKA IMOVINA 
   (041+042+043+044+045+046+047+048+049)</t>
  </si>
  <si>
    <t xml:space="preserve">   a) Dionice</t>
  </si>
  <si>
    <t xml:space="preserve">   b) Poslovni udjeli</t>
  </si>
  <si>
    <t xml:space="preserve">   c) Potraživanja za kredite (zajmove), depozite i kaucije</t>
  </si>
  <si>
    <t xml:space="preserve">   d) Obveznice i drugi dužnički kratkoročni vrijednosni papiri</t>
  </si>
  <si>
    <t xml:space="preserve">   e) Otkupljene vlastite dionice</t>
  </si>
  <si>
    <t xml:space="preserve">   f) Potraživanja od kupaca u inozemstvu</t>
  </si>
  <si>
    <t xml:space="preserve">   g) Potraživanja od kupaca u zemlji</t>
  </si>
  <si>
    <t xml:space="preserve">   h) Potraživanja od države</t>
  </si>
  <si>
    <t xml:space="preserve">   i) Ostala financijska imovina</t>
  </si>
  <si>
    <t xml:space="preserve">   a) Novac na kunskim računima</t>
  </si>
  <si>
    <t xml:space="preserve">   b) Novac na deviznim računima</t>
  </si>
  <si>
    <t xml:space="preserve">   c) Novac u blagajni</t>
  </si>
  <si>
    <t xml:space="preserve">   a) Troškovi budućih razdoblja</t>
  </si>
  <si>
    <t xml:space="preserve">   b) Obračunati prihodi za nedospjela potraživanja</t>
  </si>
  <si>
    <t>A) KAPITAL I REZERVE 
    (060+061-062+063+064+065+066-067+068-069+070)</t>
  </si>
  <si>
    <t xml:space="preserve">    a) Upisani odnosno temeljni kapital</t>
  </si>
  <si>
    <t xml:space="preserve">    b) Kapitalni dobici</t>
  </si>
  <si>
    <t xml:space="preserve">    c) Kapitalni gubici</t>
  </si>
  <si>
    <t xml:space="preserve">    d) Rezerve za otkupljene vlastite dionice</t>
  </si>
  <si>
    <t xml:space="preserve">    e) Zakonske rezerve</t>
  </si>
  <si>
    <t xml:space="preserve">    f) Ostale rezerve (osim revalorizacijskih rezervi)</t>
  </si>
  <si>
    <t xml:space="preserve">    g) Zadržana dobit</t>
  </si>
  <si>
    <t xml:space="preserve">    h) Preneseni gubitak</t>
  </si>
  <si>
    <t xml:space="preserve">    i) Dobit tekuće godine</t>
  </si>
  <si>
    <t xml:space="preserve">    j) Gubitak tekuće godine</t>
  </si>
  <si>
    <t xml:space="preserve">    k) Revalorizacijske rezerve</t>
  </si>
  <si>
    <t xml:space="preserve">    a) Obveze za kredite inozemnih banaka i financijskih institucija</t>
  </si>
  <si>
    <t xml:space="preserve">    b) Obveze za kredite i zajmove ostalih inozemnih osoba</t>
  </si>
  <si>
    <t xml:space="preserve">    c) Obveze za kredite domaćih banaka i financijskih institucija</t>
  </si>
  <si>
    <t xml:space="preserve">    d) Obveze za kredite ostalih domaćih osoba</t>
  </si>
  <si>
    <t xml:space="preserve">    e) Obveze za financijske najmove (leasing) prema inozemnim osobama</t>
  </si>
  <si>
    <t xml:space="preserve">    f) Obveze za financijske najmove (leasing) prema domaćim osobama</t>
  </si>
  <si>
    <t xml:space="preserve">    g) Obveze po obveznicama</t>
  </si>
  <si>
    <t xml:space="preserve">    h) Obveze prema dobavljačima iz inozemstva</t>
  </si>
  <si>
    <t xml:space="preserve">    i) Obveze prema dobavljačima iz tuzemstva</t>
  </si>
  <si>
    <t xml:space="preserve">    j) Ostale dugoročne obveze</t>
  </si>
  <si>
    <t xml:space="preserve">    a) Obračunati troškovi</t>
  </si>
  <si>
    <t xml:space="preserve">    b) Odgođeni prihodi</t>
  </si>
  <si>
    <t xml:space="preserve">    a) Obveze za kredite inozemnih osoba</t>
  </si>
  <si>
    <t xml:space="preserve">    b) Obveze za kredite domaćih osoba</t>
  </si>
  <si>
    <t xml:space="preserve">    c) Obveza za primljene predujmove, depozite i jamstva iz inozemstva</t>
  </si>
  <si>
    <t xml:space="preserve">    d) Obveza za primljene predujmove, depozite i jamstva iz tuzemstva</t>
  </si>
  <si>
    <t xml:space="preserve">    e) Obveze prema dobavljačima iz inozemstva</t>
  </si>
  <si>
    <t xml:space="preserve">    f) Obveze prema dobavljačima iz tuzemstva</t>
  </si>
  <si>
    <t xml:space="preserve">    g) Obveze za plaće</t>
  </si>
  <si>
    <t xml:space="preserve">    h) Obveze za poreze, doprinose i druga javna davanja</t>
  </si>
  <si>
    <t xml:space="preserve">    i) Ostale kratkoročne obveze</t>
  </si>
  <si>
    <t>1. PRIHODI OD PRODAJE PROIZVODA, USLUGA I ROBA 
    (098+099+100+101+102+103+104+105)</t>
  </si>
  <si>
    <t xml:space="preserve">    a) Prihodi od prodaje proizvoda i usluga u inozemstvu</t>
  </si>
  <si>
    <t>Oznaka obveze revizije (1 - svake godine, 2 - svake 3 godine, 3 - nije obveznik):</t>
  </si>
  <si>
    <t>17. Potražni promet kratkoročnih obveza prema dobavljačima (bez PDV-a) 
     u razdoblju 1.1. do 31.12</t>
  </si>
  <si>
    <t>(Voditelj računovodstva)</t>
  </si>
  <si>
    <t>(Zakonski predstavnik poduzetnika)</t>
  </si>
  <si>
    <t>(Osoba za kontaktiranje)</t>
  </si>
  <si>
    <t>(Telefon)</t>
  </si>
  <si>
    <t>(Telefax)</t>
  </si>
  <si>
    <t>(E-mail)</t>
  </si>
  <si>
    <t>GODIŠNJI FINANCIJSKI IZVJEŠTAJ</t>
  </si>
  <si>
    <t>Za godinu:</t>
  </si>
  <si>
    <t xml:space="preserve">    b) Prihodi od prodaje proizvoda i usluga u zemlji</t>
  </si>
  <si>
    <t xml:space="preserve">    c) Prihodi od prodaje robe u inozemstvu</t>
  </si>
  <si>
    <t xml:space="preserve">    d) Prihodi od prodaje robe u zemlji</t>
  </si>
  <si>
    <t xml:space="preserve">    e) Prihodi od ukidanja dugoročnih rezerviranja</t>
  </si>
  <si>
    <t xml:space="preserve">    g) Prihodi od kompenzacija, subvencija, dotacija i slično</t>
  </si>
  <si>
    <t xml:space="preserve">    h) Ostali prihodi</t>
  </si>
  <si>
    <t xml:space="preserve">    b) Viškovi</t>
  </si>
  <si>
    <t>Plave kontrole koje nisu zadovoljene ne znače da je obrazac neispravan nego vrijede samo u nekim uvjetima (kontrole upozorenja), one vas samo upozoravaju da možda nešto nije u redu ako je ispunjen (ili nije ispunjen) neki dodatni uvjet. Ako ste sigurni da ste upisali ispravne vrijednosti, plava kontrola može ostati nezadovoljena i obrazac može bez ozbira na nezadovoljen kontrolu proći kao ispravan (primjerice kontrola obveze revizije, ako obveznik nije D.D. i ima veličinu 1 nije obveznik revizije, upisuje se obveza revizije 3 i kontrola ostaje nezadovoljena) ali je obrazac ispravan.</t>
  </si>
  <si>
    <t xml:space="preserve">    c) Prihodi od naplaćenih prethodno otpisanih potraživanja</t>
  </si>
  <si>
    <t>Nijedan podatak u obrascu ne može biti negativan. Ako postoji gubitak iznad visine kapitala, Kapital i rezerve moraju biti nula a gubitak iznad visine kapitala mora biti upisan.</t>
  </si>
  <si>
    <t>Obavezno ispunite zaglavlje lista "Podaci" jer bez ispravno upisanog zaglavlja, obrazac neće moći ući u automatsku obradu podataka.
Žiro račun upisujte u formatu XXXXXXX-XXXXXXXXXX, bez razmaka, zareza i bilo kakvih drugih znakova, ako imate više žiro-računa upišite samo osnovni. Žiro račun nije obavezan unos.</t>
  </si>
  <si>
    <r>
      <t xml:space="preserve">Na listu "Kontrole" nakon unosa možete provjeriti jesu li zadovoljene neke osnovne kontrole na podacima. Ako neke kontrole nisu zadovoljene, pojavit će se tekst </t>
    </r>
    <r>
      <rPr>
        <b/>
        <sz val="11"/>
        <rFont val="Arial"/>
        <family val="2"/>
      </rPr>
      <t>"Nije zadovoljena"</t>
    </r>
    <r>
      <rPr>
        <sz val="11"/>
        <rFont val="Arial"/>
        <family val="2"/>
      </rPr>
      <t xml:space="preserve"> pored opisa što ta kontrola provjerava. Nezadovoljena kontrola može značiti krivi podatak ili samo upozorenje da provjerite podatak. Ako je upozorenje (takve kontrole imaju plavu podlogu), provjerite što kontrola provjerava, a ako je pogreška u podacima, ispravite vrijednosti AOP-a ili drugih polja koje kontrola provjerava. Crvena podloga nezadovoljene kontrole znači neispravan podatak i takav obrazac sigurno neće biti prihvaćen kao ispravan.</t>
    </r>
  </si>
  <si>
    <r>
      <t>Svi iznose pojedinih AOP oznaka unose se iz vašeg predloška</t>
    </r>
    <r>
      <rPr>
        <b/>
        <sz val="11"/>
        <rFont val="Arial"/>
        <family val="2"/>
      </rPr>
      <t xml:space="preserve"> osim iznosa sumarnih AOP-a koji se izračunavaju automatski prema zadanim formulama u obrascu. Tokom upisa podataka pozadina nekih iznosa može postati crvena. Nakon upisa svih podataka u obrazac pozadina nijednog AOP-a ne bi smjela biti crvena, crvena boja podloge upozorava na pogrešku u kontroli.</t>
    </r>
  </si>
  <si>
    <t xml:space="preserve">    d) Ostali izvanredni prihodi</t>
  </si>
  <si>
    <t xml:space="preserve">    a) Prihodi od dividendi inozemnih osoba</t>
  </si>
  <si>
    <t xml:space="preserve">    b) Prihodi od dividendi domaćih osoba</t>
  </si>
  <si>
    <t xml:space="preserve">    c) Prihodi od udjela u dobiti inozemnih osoba</t>
  </si>
  <si>
    <t xml:space="preserve">    d) Prihodi od udjela u dobiti domaćih osoba</t>
  </si>
  <si>
    <t xml:space="preserve">    e) Dobici od prodaje dionica i poslovnih udjela</t>
  </si>
  <si>
    <t xml:space="preserve">    f) Prihodi od kamata (redovne i zatezne)</t>
  </si>
  <si>
    <t xml:space="preserve">    g) Pozitivne tečajne razlike</t>
  </si>
  <si>
    <t xml:space="preserve">    h) Ostali financijski prihodi</t>
  </si>
  <si>
    <t xml:space="preserve">       aa) Troškovi sirovina i materijala, rezervnih dijelova i otpis sitnog inventara</t>
  </si>
  <si>
    <t xml:space="preserve">       ab) Troškovi energije</t>
  </si>
  <si>
    <t xml:space="preserve">       ac) Troškovi za usluge prijevoza</t>
  </si>
  <si>
    <t xml:space="preserve">       ad) Troškovi za usluge investicijskog održavanja</t>
  </si>
  <si>
    <t xml:space="preserve">       ae) Naknade za bankarske usluge i usluge platnog prometa</t>
  </si>
  <si>
    <t xml:space="preserve">       af) Premije osiguranja</t>
  </si>
  <si>
    <t xml:space="preserve">       ag) Troškovi za ostale usluge</t>
  </si>
  <si>
    <t xml:space="preserve">       ah) Naknade troškova radnika</t>
  </si>
  <si>
    <t xml:space="preserve">       ai) Amortizacija</t>
  </si>
  <si>
    <t xml:space="preserve">       aj) Nadnice i plaće (neto)</t>
  </si>
  <si>
    <t xml:space="preserve">       ak) Doprinosi, porez i prirez na porez iz plaća</t>
  </si>
  <si>
    <t xml:space="preserve">       al) Doprinosi na plaće</t>
  </si>
  <si>
    <t xml:space="preserve">       am) Porezi i doprinosi na druga javna davanja koji ne ovise o rezultatu</t>
  </si>
  <si>
    <t xml:space="preserve">       an) Ostali troškovi poslovanja</t>
  </si>
  <si>
    <t xml:space="preserve">    b) Povećanje zaliha proizvodnje u tijeku i zaliha gotovih proizvoda</t>
  </si>
  <si>
    <t xml:space="preserve">    c) Smanjenje zaliha proizvodnje u tijeku i zaliha gotovih proizvoda</t>
  </si>
  <si>
    <t xml:space="preserve">    d) Troškovi nabave prodane robe</t>
  </si>
  <si>
    <t>2. IZVANREDNI RASHODI I VRIJEDNOSNO USKLAĐIVANJE
    (141+142+143+144+145+146+147+148)</t>
  </si>
  <si>
    <t xml:space="preserve">    f) Ostali financijski rashodi</t>
  </si>
  <si>
    <t xml:space="preserve">    c) Manjkovi proizvodnje u tijeku i gotovih proizvoda</t>
  </si>
  <si>
    <t xml:space="preserve">    d) Vrijednosna usklađivanja dugotrajne nematerijalne i materijalne imovine</t>
  </si>
  <si>
    <t xml:space="preserve">    f) Vrijednosna usklađivanja proizvodnje u tijeku i gotovih proizvoda</t>
  </si>
  <si>
    <t xml:space="preserve">    g) Vrijednosna usklađivanja (ispravak) potraživanja od kupaca</t>
  </si>
  <si>
    <t xml:space="preserve">    h) Ostali izvanredni rashodi (naknadni popusti i slično)</t>
  </si>
  <si>
    <t xml:space="preserve">    c) Negativne tečajne razlike</t>
  </si>
  <si>
    <t xml:space="preserve">    e) Gubici od prodaje dionica, poslovnih udjela i financijske imovine</t>
  </si>
  <si>
    <t xml:space="preserve">    b) Manjkovi zaliha sirovina, materijala, rezervnih dijelova, 
        sitnog inventara i trgovačke robe</t>
  </si>
  <si>
    <t xml:space="preserve">    b) Kamate na kredite (zajmove) i druge obveze domaćim osobama</t>
  </si>
  <si>
    <t xml:space="preserve">    f) Prihodi od realiziranih revalorizacijskih rezervi u visini povećanja 
       amortizacije za revalorizirana sredstva</t>
  </si>
  <si>
    <t xml:space="preserve">    a) Prihodi od prodaje dugotrajne imovine, sirovina, materijala, rezervnih dijelova 
        i sitnog inventara</t>
  </si>
  <si>
    <t xml:space="preserve">    a) Troškovi poslovanja u razdoblju 
        (123+124+125+126+127+128+129+130+131+132+133+134+135+136)</t>
  </si>
  <si>
    <t xml:space="preserve">    a) Neto knjigovodstveni iznosi i ostali troškovi prodane i rashodovane 
        dugotrajne imovine, zaliha sirovina, materijala i sitnog inventara</t>
  </si>
  <si>
    <t xml:space="preserve">    e) Vrijednosna usklađivanja zaliha sirovina, materijala, rezervnih dijelova, 
        sitnog inventara i trgovačke robe</t>
  </si>
  <si>
    <t xml:space="preserve">    a) Kamate na kredite (zajmove) i druge obveze inozemnim osobama</t>
  </si>
  <si>
    <t xml:space="preserve">    d) Vrijednosna usklađivanja financijske imovine, osim potraživanja od kupaca</t>
  </si>
  <si>
    <t>6. Obračunati porez na dodanu vrijednost u obavljenim isporukama dobara 
    i usluga za razdoblje od 1. 1. do 31. 12.</t>
  </si>
  <si>
    <t>8. Obračunate obveze za posebne poreze (trošarine) za razdoblje od 1.1. do 31. 12.</t>
  </si>
  <si>
    <t>9. Potraživanja za posebne poreze - povrat (trošarine) za razdoblje od 1.1. do 31. 12.</t>
  </si>
  <si>
    <t>10. Prihodi od poslovnog najma nekretnina za razdoblje od 1. 1. do 31. 12.</t>
  </si>
  <si>
    <t>12. Izdaci za bruto autorske honorare i ugovore o djelu samo za fizičke osobe koje 
     nemaju registriranu djelatnost za razdoblje od 1.1. do 31.12.</t>
  </si>
  <si>
    <t>13. Izdaci za rad ostvaren preko studentskih i učeničkih servisa za razdoblje 
      od 1.1. do 31.12.</t>
  </si>
  <si>
    <t>Bruto 31.12. tekuće godine</t>
  </si>
  <si>
    <t>Neto 31. 12. tekuće godine</t>
  </si>
  <si>
    <t>Stanje 31.12. prethodne godine</t>
  </si>
  <si>
    <t>Bilanca - aktiva</t>
  </si>
  <si>
    <t>4. Prosječan broj zaposlenih na bazi stanja krajem razdoblja (puni broj)</t>
  </si>
  <si>
    <t>Prosječan broj zaposlenih na bazi sati rada</t>
  </si>
  <si>
    <t>M.P.</t>
  </si>
  <si>
    <t>U _________________________ dana ____________  _______ godine.</t>
  </si>
  <si>
    <t>OPCPOD</t>
  </si>
  <si>
    <t>Račun dobiti i gubitka</t>
  </si>
  <si>
    <t>KOL4</t>
  </si>
  <si>
    <t>Prethodna godina</t>
  </si>
  <si>
    <t>Tekuća godina</t>
  </si>
  <si>
    <t>0</t>
  </si>
  <si>
    <t>Mjesto:</t>
  </si>
  <si>
    <t>Ulica i kbr:</t>
  </si>
  <si>
    <t>Djelatnost:</t>
  </si>
  <si>
    <t>Županija:</t>
  </si>
  <si>
    <t>Općina:</t>
  </si>
  <si>
    <t>Kontr. broj:</t>
  </si>
  <si>
    <t>Ako dođe do statusnih promjena (pripajanja, spajanja) potrebno je navesti:</t>
  </si>
  <si>
    <t>- Matične brojeve pripojenih
  obveznika</t>
  </si>
  <si>
    <t>- Matične brojeve sudionika
  statusne promjene</t>
  </si>
  <si>
    <t>Rezultat kontrole</t>
  </si>
  <si>
    <t>Pogreška može nastati unosom podatka pod neodgovarajuću AOP oznaku ili zbog pogrešno upisanog zbroja na vašem predlošku.</t>
  </si>
  <si>
    <t>OSNOVNE UPUTE ZA UNOS PODATAKA</t>
  </si>
  <si>
    <t>Bilanca - pasiva</t>
  </si>
  <si>
    <t>KOLONA1</t>
  </si>
  <si>
    <t>KOLONA2</t>
  </si>
  <si>
    <t>KOLONA3</t>
  </si>
  <si>
    <t>KONTRBR</t>
  </si>
  <si>
    <t>BEDENICA</t>
  </si>
  <si>
    <t>BISTRA</t>
  </si>
  <si>
    <t>BRCKOVLJANI</t>
  </si>
  <si>
    <t>BRDOVEC</t>
  </si>
  <si>
    <t>DUBRAVA</t>
  </si>
  <si>
    <t>DUBRAVICA</t>
  </si>
  <si>
    <t>DUGO SELO</t>
  </si>
  <si>
    <t>FARKAŠEVAC</t>
  </si>
  <si>
    <t>GORNJA REKA</t>
  </si>
  <si>
    <t>GRADEC</t>
  </si>
  <si>
    <t>IVANIĆ-GRAD</t>
  </si>
  <si>
    <t>JAKOVLJE</t>
  </si>
  <si>
    <t>JASTREBARSKO</t>
  </si>
  <si>
    <t>KLINČA SELA</t>
  </si>
  <si>
    <t>KLOŠTAR IVANIĆ</t>
  </si>
  <si>
    <t>KRAŠIĆ</t>
  </si>
  <si>
    <t>KRAVARSKO</t>
  </si>
  <si>
    <t>KRIŽ</t>
  </si>
  <si>
    <t>LUKA</t>
  </si>
  <si>
    <t>MARIJA GORICA</t>
  </si>
  <si>
    <t>ORLE</t>
  </si>
  <si>
    <t>PISAROVINA</t>
  </si>
  <si>
    <t>POKUPSKO</t>
  </si>
  <si>
    <t>PRESEKA</t>
  </si>
  <si>
    <t>PUŠĆA</t>
  </si>
  <si>
    <t>RAKOVEC</t>
  </si>
  <si>
    <t>RUGVICA</t>
  </si>
  <si>
    <t>SAMOBOR</t>
  </si>
  <si>
    <t>STUPNIK</t>
  </si>
  <si>
    <t>SVETA NEDJELJA</t>
  </si>
  <si>
    <t>SVETI IVAN ZELINA</t>
  </si>
  <si>
    <t>VELIKA GORICA</t>
  </si>
  <si>
    <t>VRBOVEC</t>
  </si>
  <si>
    <t>ZAPREŠIĆ</t>
  </si>
  <si>
    <t>ŽUMBERAK</t>
  </si>
  <si>
    <t>BEDEKOVČINA</t>
  </si>
  <si>
    <t>BUDINŠČINA</t>
  </si>
  <si>
    <t>DESINIĆ</t>
  </si>
  <si>
    <t>DONJA STUBICA</t>
  </si>
  <si>
    <t>ĐURMANEC</t>
  </si>
  <si>
    <t>GORNJA STUBICA</t>
  </si>
  <si>
    <t>HRAŠĆINA</t>
  </si>
  <si>
    <t>HUM NA SUTLI</t>
  </si>
  <si>
    <t>JESENJE</t>
  </si>
  <si>
    <t>KLANJEC</t>
  </si>
  <si>
    <t>KONJŠČINA</t>
  </si>
  <si>
    <t>KRALJEVEC NA SUTLI</t>
  </si>
  <si>
    <t>KRAPINA</t>
  </si>
  <si>
    <t>KRAPINSKE TOPLICE</t>
  </si>
  <si>
    <t>KUMROVEC</t>
  </si>
  <si>
    <t>LOBOR</t>
  </si>
  <si>
    <t>MAČE</t>
  </si>
  <si>
    <t>MARIJA BISTRICA</t>
  </si>
  <si>
    <t>MIHOVLJAN</t>
  </si>
  <si>
    <t>NOVI GOLUBOVEC</t>
  </si>
  <si>
    <t>OROSLAVJE</t>
  </si>
  <si>
    <t>PETROVSKO</t>
  </si>
  <si>
    <t>PREGRADA</t>
  </si>
  <si>
    <t>RADOBOJ</t>
  </si>
  <si>
    <t>STUBIČKE TOPLICE</t>
  </si>
  <si>
    <t>SVETI KRIŽ ZAČRETJE</t>
  </si>
  <si>
    <t>TUHELJ</t>
  </si>
  <si>
    <t>VELIKO TRGOVIŠĆE</t>
  </si>
  <si>
    <t>ZABOK</t>
  </si>
  <si>
    <t>ZAGORSKA SELA</t>
  </si>
  <si>
    <t>ZLATAR</t>
  </si>
  <si>
    <t>ZLATAR-BISTRICA</t>
  </si>
  <si>
    <t>DONJI KUKURUZARI</t>
  </si>
  <si>
    <t>DVOR</t>
  </si>
  <si>
    <t>GLINA</t>
  </si>
  <si>
    <t>GVOZD</t>
  </si>
  <si>
    <t>HRVATSKA DUBICA</t>
  </si>
  <si>
    <t>HRVATSKA KOSTAJNICA</t>
  </si>
  <si>
    <t>JASENOVAC</t>
  </si>
  <si>
    <t>KUTINA</t>
  </si>
  <si>
    <t>LEKENIK</t>
  </si>
  <si>
    <t>LIPOVLJANI</t>
  </si>
  <si>
    <t>MAJUR</t>
  </si>
  <si>
    <t>MARTINSKA VES</t>
  </si>
  <si>
    <t>NOVSKA</t>
  </si>
  <si>
    <t>PETRINJA</t>
  </si>
  <si>
    <t>POPOVAČA</t>
  </si>
  <si>
    <t>SISAK</t>
  </si>
  <si>
    <t>SUNJA</t>
  </si>
  <si>
    <t>TOPUSKO</t>
  </si>
  <si>
    <t>VELIKA LUDINA</t>
  </si>
  <si>
    <t>BARILOVIĆI</t>
  </si>
  <si>
    <t>BOSILJEVO</t>
  </si>
  <si>
    <t>CETINGRAD</t>
  </si>
  <si>
    <t>DRAGANIĆ</t>
  </si>
  <si>
    <t>DUGA RESA</t>
  </si>
  <si>
    <t>GENERALSKI STOL</t>
  </si>
  <si>
    <t>JOSIPDOL</t>
  </si>
  <si>
    <t>KARLOVAC</t>
  </si>
  <si>
    <t>KRNJAK</t>
  </si>
  <si>
    <t>LASINJA</t>
  </si>
  <si>
    <t>NETRETIĆ</t>
  </si>
  <si>
    <t>OGULIN</t>
  </si>
  <si>
    <t>OZALJ</t>
  </si>
  <si>
    <t>PLAŠKI</t>
  </si>
  <si>
    <t>RAKOVICA</t>
  </si>
  <si>
    <t>RIBNIK</t>
  </si>
  <si>
    <t>SABORSKO</t>
  </si>
  <si>
    <t>SLUNJ</t>
  </si>
  <si>
    <t>TOUNJ</t>
  </si>
  <si>
    <t>VOJNIĆ</t>
  </si>
  <si>
    <t>ŽAKANJE</t>
  </si>
  <si>
    <t>BEDNJA</t>
  </si>
  <si>
    <t>BERETINEC</t>
  </si>
  <si>
    <t>BREZNICA</t>
  </si>
  <si>
    <t>BREZNIČKI HUM</t>
  </si>
  <si>
    <t>CESTICA</t>
  </si>
  <si>
    <t>DONJA VOĆA</t>
  </si>
  <si>
    <t>DONJI MARTIJANEC</t>
  </si>
  <si>
    <t>GORNJI KNEGINEC</t>
  </si>
  <si>
    <t>IVANEC</t>
  </si>
  <si>
    <t>JALŽABET</t>
  </si>
  <si>
    <t>KLENOVNIK</t>
  </si>
  <si>
    <t>LEPOGLAVA</t>
  </si>
  <si>
    <t>LJUBEŠĆICA</t>
  </si>
  <si>
    <t>LUDBREG</t>
  </si>
  <si>
    <t>MALI BUKOVEC</t>
  </si>
  <si>
    <t>MARUŠEVEC</t>
  </si>
  <si>
    <t>NOVI MAROF</t>
  </si>
  <si>
    <t>PETRIJANEC</t>
  </si>
  <si>
    <t>SRAČINEC</t>
  </si>
  <si>
    <t>SVETI ĐURĐ</t>
  </si>
  <si>
    <t>SVETI ILIJA</t>
  </si>
  <si>
    <t>TRNOVEC BARTOLOVEČKI</t>
  </si>
  <si>
    <t>VARAŽDIN</t>
  </si>
  <si>
    <t>VARAŽDINSKE TOPLICE</t>
  </si>
  <si>
    <t>VELIKI BUKOVEC</t>
  </si>
  <si>
    <t>VIDOVEC</t>
  </si>
  <si>
    <t>VINICA</t>
  </si>
  <si>
    <t>VISOKO</t>
  </si>
  <si>
    <t>DRNJE</t>
  </si>
  <si>
    <t>ĐELEKOVEC</t>
  </si>
  <si>
    <t>ĐURĐEVAC</t>
  </si>
  <si>
    <t>FERDINANDOVAC</t>
  </si>
  <si>
    <t>GOLA</t>
  </si>
  <si>
    <t>HLEBINE</t>
  </si>
  <si>
    <t>KALINOVAC</t>
  </si>
  <si>
    <t>KALNIK</t>
  </si>
  <si>
    <t>KLOŠTAR PODRAVSKI</t>
  </si>
  <si>
    <t>KOPRIVNICA</t>
  </si>
  <si>
    <t>KOPRIVNIČKI BREGI</t>
  </si>
  <si>
    <t>KOPRIVNIČKI IVANEC</t>
  </si>
  <si>
    <t>KRIŽEVCI</t>
  </si>
  <si>
    <t>LEGRAD</t>
  </si>
  <si>
    <t>MOLVE</t>
  </si>
  <si>
    <t>NOVIGRAD PODRAVSKI</t>
  </si>
  <si>
    <t>NOVO VIRJE</t>
  </si>
  <si>
    <t>PETERANEC</t>
  </si>
  <si>
    <t>PODRAVSKE SESVETE</t>
  </si>
  <si>
    <t>RASINJA</t>
  </si>
  <si>
    <t>SOKOLOVAC</t>
  </si>
  <si>
    <t>SVETI IVAN ŽABNO</t>
  </si>
  <si>
    <t>SVETI PETAR OREHOVEC</t>
  </si>
  <si>
    <t>VIRJE</t>
  </si>
  <si>
    <t>BEREK</t>
  </si>
  <si>
    <t>BJELOVAR</t>
  </si>
  <si>
    <t>ČAZMA</t>
  </si>
  <si>
    <t>DARUVAR</t>
  </si>
  <si>
    <t>DEŽANOVAC</t>
  </si>
  <si>
    <t>ĐULOVAC</t>
  </si>
  <si>
    <t>GAREŠNICA</t>
  </si>
  <si>
    <t>GRUBIŠNO POLJE</t>
  </si>
  <si>
    <t>HERCEGOVAC</t>
  </si>
  <si>
    <t>IVANSKA</t>
  </si>
  <si>
    <t>KAPELA</t>
  </si>
  <si>
    <t>KONČANICA</t>
  </si>
  <si>
    <t>NOVA RAČA</t>
  </si>
  <si>
    <t>ROVIŠĆE</t>
  </si>
  <si>
    <t>SEVERIN</t>
  </si>
  <si>
    <t>SIRAČ</t>
  </si>
  <si>
    <t>ŠANDROVAC</t>
  </si>
  <si>
    <t>ŠTEFANJE</t>
  </si>
  <si>
    <t>VELIKA PISANICA</t>
  </si>
  <si>
    <t>VELIKA TRNOVITICA</t>
  </si>
  <si>
    <t>VELIKI GRĐEVAC</t>
  </si>
  <si>
    <t>VELIKO TROJSTVO</t>
  </si>
  <si>
    <t>ZRINSKI TOPOLOVAC</t>
  </si>
  <si>
    <t>BAKAR</t>
  </si>
  <si>
    <t>BAŠKA</t>
  </si>
  <si>
    <t>BROD MORAVICE</t>
  </si>
  <si>
    <t>CRES</t>
  </si>
  <si>
    <t>CRIKVENICA</t>
  </si>
  <si>
    <t>ČABAR</t>
  </si>
  <si>
    <t>ČAVLE</t>
  </si>
  <si>
    <t>DELNICE</t>
  </si>
  <si>
    <t>DOBRINJ</t>
  </si>
  <si>
    <t>FUŽINE</t>
  </si>
  <si>
    <t>JELENJE</t>
  </si>
  <si>
    <t>KASTAV</t>
  </si>
  <si>
    <t>KLANA</t>
  </si>
  <si>
    <t>KOSTRENA</t>
  </si>
  <si>
    <t>KRALJEVICA</t>
  </si>
  <si>
    <t>KRK</t>
  </si>
  <si>
    <t>LOKVE</t>
  </si>
  <si>
    <t>LOVRAN</t>
  </si>
  <si>
    <t>MALI LOŠINJ</t>
  </si>
  <si>
    <t>MALINSKA-DUBAŠNICA</t>
  </si>
  <si>
    <t>MATULJI</t>
  </si>
  <si>
    <t>MOŠĆENIČKA DRAGA</t>
  </si>
  <si>
    <t>MRKOPALJ</t>
  </si>
  <si>
    <t>NOVI VINODOLSKI</t>
  </si>
  <si>
    <t>OMIŠALJ</t>
  </si>
  <si>
    <t>OPATIJA</t>
  </si>
  <si>
    <t>PUNAT</t>
  </si>
  <si>
    <t>RAB</t>
  </si>
  <si>
    <t>RAVNA GORA</t>
  </si>
  <si>
    <t>RIJEKA</t>
  </si>
  <si>
    <t>SKRAD</t>
  </si>
  <si>
    <t>VINODOLSKA OPĆINA</t>
  </si>
  <si>
    <t>VIŠKOVO</t>
  </si>
  <si>
    <t>VRBNIK</t>
  </si>
  <si>
    <t>VRBOVSKO</t>
  </si>
  <si>
    <t>BRINJE</t>
  </si>
  <si>
    <t>DONJI LAPAC</t>
  </si>
  <si>
    <t>GOSPIĆ</t>
  </si>
  <si>
    <t>KARLOBAG</t>
  </si>
  <si>
    <t>LOVINAC</t>
  </si>
  <si>
    <t>NOVALJA</t>
  </si>
  <si>
    <t>OTOČAC</t>
  </si>
  <si>
    <t>PERUŠIĆ</t>
  </si>
  <si>
    <t>PLITVIČKA JEZERA</t>
  </si>
  <si>
    <t>SENJ</t>
  </si>
  <si>
    <t>UDBINA</t>
  </si>
  <si>
    <t>VRHOVINE</t>
  </si>
  <si>
    <t>CRNAC</t>
  </si>
  <si>
    <t>ČAČINCI</t>
  </si>
  <si>
    <t>ČAĐAVICA</t>
  </si>
  <si>
    <t>GRADINA</t>
  </si>
  <si>
    <t>LUKAČ</t>
  </si>
  <si>
    <t>MIKLEUŠ</t>
  </si>
  <si>
    <t>NOVA BUKOVICA</t>
  </si>
  <si>
    <t>ORAHOVICA</t>
  </si>
  <si>
    <t>PITOMAČA</t>
  </si>
  <si>
    <t>SLATINA</t>
  </si>
  <si>
    <t>SOPJE</t>
  </si>
  <si>
    <t>SUHOPOLJE</t>
  </si>
  <si>
    <t>ŠPIŠIĆ BUKOVICA</t>
  </si>
  <si>
    <t>VIROVITICA</t>
  </si>
  <si>
    <t>VOĆIN</t>
  </si>
  <si>
    <t>ZDENCI</t>
  </si>
  <si>
    <t>BRESTOVAC</t>
  </si>
  <si>
    <t>ČAGLIN</t>
  </si>
  <si>
    <t>JAKŠIĆ</t>
  </si>
  <si>
    <t>KAPTOL</t>
  </si>
  <si>
    <t>KUTJEVO</t>
  </si>
  <si>
    <t>LIPIK</t>
  </si>
  <si>
    <t>PAKRAC</t>
  </si>
  <si>
    <t>PLETERNICA</t>
  </si>
  <si>
    <t>POŽEGA</t>
  </si>
  <si>
    <t>VELIKA</t>
  </si>
  <si>
    <t>BEBRINA</t>
  </si>
  <si>
    <t>BRODSKI STUPNIK</t>
  </si>
  <si>
    <t>BUKOVLJE</t>
  </si>
  <si>
    <t>CERNIK</t>
  </si>
  <si>
    <t>DAVOR</t>
  </si>
  <si>
    <t>DONJI ANDRIJEVCI</t>
  </si>
  <si>
    <t>DRAGALIĆ</t>
  </si>
  <si>
    <t>GARČIN</t>
  </si>
  <si>
    <t>GORNJA VRBA</t>
  </si>
  <si>
    <t>GORNJI BOGIĆEVCI</t>
  </si>
  <si>
    <t>GUNDINCI</t>
  </si>
  <si>
    <t>KLAKAR</t>
  </si>
  <si>
    <t>NOVA GRADIŠKA</t>
  </si>
  <si>
    <t>NOVA KAPELA</t>
  </si>
  <si>
    <t>OKUČANI</t>
  </si>
  <si>
    <t>OPRISAVCI</t>
  </si>
  <si>
    <t>ORIOVAC</t>
  </si>
  <si>
    <t>PODCRKAVLJE</t>
  </si>
  <si>
    <t>REŠETARI</t>
  </si>
  <si>
    <t>SIBINJ</t>
  </si>
  <si>
    <t>SIKIREVCI</t>
  </si>
  <si>
    <t>SLAVONSKI BROD</t>
  </si>
  <si>
    <t>SLAVONSKI ŠAMAC</t>
  </si>
  <si>
    <t>STARA GRADIŠKA</t>
  </si>
  <si>
    <t>STARO PETROVO SELO</t>
  </si>
  <si>
    <t>VELIKA KOPANICA</t>
  </si>
  <si>
    <t>VRBJE</t>
  </si>
  <si>
    <t>VRPOLJE</t>
  </si>
  <si>
    <t>BENKOVAC</t>
  </si>
  <si>
    <t>BIBINJE</t>
  </si>
  <si>
    <t>BIOGRAD NA MORU</t>
  </si>
  <si>
    <t>GALOVAC</t>
  </si>
  <si>
    <t>GRAČAC</t>
  </si>
  <si>
    <t>JASENICE</t>
  </si>
  <si>
    <t>KALI</t>
  </si>
  <si>
    <t>KUKLJICA</t>
  </si>
  <si>
    <t>LIŠANE OSTROVIČKE</t>
  </si>
  <si>
    <t>NIN</t>
  </si>
  <si>
    <t>NOVIGRAD</t>
  </si>
  <si>
    <t>OBROVAC</t>
  </si>
  <si>
    <t>PAG</t>
  </si>
  <si>
    <t>PAKOŠTANE</t>
  </si>
  <si>
    <t>PAŠMAN</t>
  </si>
  <si>
    <t>POLAČA</t>
  </si>
  <si>
    <t>POLIČNIK</t>
  </si>
  <si>
    <t>POSEDARJE</t>
  </si>
  <si>
    <t>POVLJANA</t>
  </si>
  <si>
    <t>PREKO</t>
  </si>
  <si>
    <t>PRIVLAKA</t>
  </si>
  <si>
    <t>RAŽANAC</t>
  </si>
  <si>
    <t>SALI</t>
  </si>
  <si>
    <t>STANKOVCI</t>
  </si>
  <si>
    <t>STARIGRAD</t>
  </si>
  <si>
    <t>SUKOŠAN</t>
  </si>
  <si>
    <t>SVETI FILIP I JAKOV</t>
  </si>
  <si>
    <t>ŠKABRNJE</t>
  </si>
  <si>
    <t>TKON</t>
  </si>
  <si>
    <t>VIR</t>
  </si>
  <si>
    <t>ZADAR</t>
  </si>
  <si>
    <t>ZEMUNIK DONJI</t>
  </si>
  <si>
    <t>ANTUNOVAC</t>
  </si>
  <si>
    <t>BELI MANASTIR</t>
  </si>
  <si>
    <t>BELIŠĆE</t>
  </si>
  <si>
    <t>BILJE</t>
  </si>
  <si>
    <t>BIZOVAC</t>
  </si>
  <si>
    <t>ČEMINAC</t>
  </si>
  <si>
    <t>ČEPIN</t>
  </si>
  <si>
    <t>DARDA</t>
  </si>
  <si>
    <t>DONJA MOTIČINA</t>
  </si>
  <si>
    <t>DONJI MIHOLJAC</t>
  </si>
  <si>
    <t>DRAŽ</t>
  </si>
  <si>
    <t>DRENJE</t>
  </si>
  <si>
    <t>ĐAKOVO</t>
  </si>
  <si>
    <t>ĐURĐENOVAC</t>
  </si>
  <si>
    <t>ERDUT</t>
  </si>
  <si>
    <t>ERNESTINOVO</t>
  </si>
  <si>
    <t>FERIČANCI</t>
  </si>
  <si>
    <t>GORJANI</t>
  </si>
  <si>
    <t>JAGODNJAK</t>
  </si>
  <si>
    <t>KNEŽEVI VINOGRADI</t>
  </si>
  <si>
    <t>KOŠKA</t>
  </si>
  <si>
    <t>LEVANJSKA VAROŠ</t>
  </si>
  <si>
    <t>MAGADENOVAC</t>
  </si>
  <si>
    <t>MARIJANCI</t>
  </si>
  <si>
    <t>NAŠICE</t>
  </si>
  <si>
    <t>OSIJEK</t>
  </si>
  <si>
    <t>PETLOVAC</t>
  </si>
  <si>
    <t>PETRIJEVCI</t>
  </si>
  <si>
    <t>PODGORAČ</t>
  </si>
  <si>
    <t>POPOVAC</t>
  </si>
  <si>
    <t>PUNITOVCI</t>
  </si>
  <si>
    <t>Verzija: 1.0.5.</t>
  </si>
  <si>
    <t>Kontrola popunjenosti podataka u podnožju obrasca. Obavezno upišite vrstu obveze revizije, i ako niste obveznik revizije, morate upisat broj 3. Polja zakonski predstavnik, voditelj računovodstva, osoba za kontaktiranje te pripadajući telefon obavezno popunite.</t>
  </si>
  <si>
    <r>
      <t>Prije početka upisa podataka proučite ove kratke upute.</t>
    </r>
    <r>
      <rPr>
        <b/>
        <sz val="11"/>
        <color indexed="10"/>
        <rFont val="Arial"/>
        <family val="2"/>
      </rPr>
      <t xml:space="preserve">
Sve podatke unosite u list "Podaci", ostali listovi su pomoćni i u njih se ne unosi ništa. Podaci se na referentnu stranicu ne unose nego se prebacuju automatski s lista "Podaci".</t>
    </r>
  </si>
  <si>
    <r>
      <t xml:space="preserve">Način predaje: </t>
    </r>
    <r>
      <rPr>
        <sz val="11"/>
        <rFont val="Arial"/>
        <family val="2"/>
      </rPr>
      <t>Nakon što ste obrazac ispravno popunili i provjerili da nema nezadovoljenih kontrola, isprintajte list RefStr (referentna stranica). Taj list i ovjerite potpisom te dostavite zajedno s ovom datotekom na magnetnom mediju (disketa, CD) u najbližu poslovnicu FINE. U slučaju problema koji nisu objašnjeni u ovim kratkim uputama, ili nejasnoća sa samom Excel datotekom možete se obratiti mailom ili telefonom na zeljko.strunjak@fina.hr (01/6127-087)</t>
    </r>
  </si>
  <si>
    <t>SATNICA ĐAKOVAČKA</t>
  </si>
  <si>
    <t>SEMELJCI</t>
  </si>
  <si>
    <t>STRIZIVOJNA</t>
  </si>
  <si>
    <t>ŠODOLOVCI</t>
  </si>
  <si>
    <t>CIVLJANE</t>
  </si>
  <si>
    <t>DRNIŠ</t>
  </si>
  <si>
    <t>ERVENIK</t>
  </si>
  <si>
    <t>KIJEVO</t>
  </si>
  <si>
    <t>KISTANJE</t>
  </si>
  <si>
    <t>KNIN</t>
  </si>
  <si>
    <t>MURTER</t>
  </si>
  <si>
    <t>PIROVAC</t>
  </si>
  <si>
    <t>PRIMOŠTEN</t>
  </si>
  <si>
    <t>PROMINA</t>
  </si>
  <si>
    <t>ROGOZNICA</t>
  </si>
  <si>
    <t>RUŽIĆ</t>
  </si>
  <si>
    <t>SKRADIN</t>
  </si>
  <si>
    <t>ŠIBENIK</t>
  </si>
  <si>
    <t>TISNO</t>
  </si>
  <si>
    <t>UNEŠIĆ</t>
  </si>
  <si>
    <t>VODICE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</si>
  <si>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</si>
  <si>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</si>
  <si>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</si>
  <si>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</si>
  <si>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</si>
  <si>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</si>
  <si>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</si>
  <si>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</si>
  <si>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</si>
  <si>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ILOK</t>
  </si>
  <si>
    <t>IVANKOVO</t>
  </si>
  <si>
    <t>JARMINA</t>
  </si>
  <si>
    <t>LOVAS</t>
  </si>
  <si>
    <t>MARKUŠICA</t>
  </si>
  <si>
    <t>NEGOSLAVCI</t>
  </si>
  <si>
    <t>NIJEMCI</t>
  </si>
  <si>
    <t>NUŠTAR</t>
  </si>
  <si>
    <t>OTOK (VINKOVCI)</t>
  </si>
  <si>
    <t>STARI JANKOVCI</t>
  </si>
  <si>
    <t>STARI MIKANOVCI</t>
  </si>
  <si>
    <t>TOMPOJEVCI</t>
  </si>
  <si>
    <t>TORDINCI</t>
  </si>
  <si>
    <t>TOVARNIK</t>
  </si>
  <si>
    <t>TRPINJA</t>
  </si>
  <si>
    <t>VINKOVCI</t>
  </si>
  <si>
    <t>VOĐINCI</t>
  </si>
  <si>
    <t>VRBANJA</t>
  </si>
  <si>
    <t>VUKOVAR</t>
  </si>
  <si>
    <t>ŽUPANJA</t>
  </si>
  <si>
    <t>BAŠKA VODA</t>
  </si>
  <si>
    <t>BOL</t>
  </si>
  <si>
    <t>BRELA</t>
  </si>
  <si>
    <t>CISTA PROVO</t>
  </si>
  <si>
    <t>DICMO</t>
  </si>
  <si>
    <t>DUGI RAT</t>
  </si>
  <si>
    <t>DUGOPOLJE</t>
  </si>
  <si>
    <t>GRADAC</t>
  </si>
  <si>
    <t>HRVACE</t>
  </si>
  <si>
    <t>HVAR</t>
  </si>
  <si>
    <t>IMOTSKI</t>
  </si>
  <si>
    <t>JELSA</t>
  </si>
  <si>
    <t>KAŠTELA</t>
  </si>
  <si>
    <t>KLIS</t>
  </si>
  <si>
    <t>KOMIŽA</t>
  </si>
  <si>
    <t>LEĆEVICA</t>
  </si>
  <si>
    <t>LOKVIČIĆI</t>
  </si>
  <si>
    <t>LOVREĆ</t>
  </si>
  <si>
    <t>MAKARSKA</t>
  </si>
  <si>
    <t>MARINA</t>
  </si>
  <si>
    <t>MILNA</t>
  </si>
  <si>
    <t>MUĆ</t>
  </si>
  <si>
    <t>NEREŽIŠĆA</t>
  </si>
  <si>
    <t>OKRUG</t>
  </si>
  <si>
    <t>OMIŠ</t>
  </si>
  <si>
    <t>OTOK</t>
  </si>
  <si>
    <t>PODBABLJE</t>
  </si>
  <si>
    <t>PODGORA</t>
  </si>
  <si>
    <t>PODSTRANA</t>
  </si>
  <si>
    <t>POSTIRA</t>
  </si>
  <si>
    <t>PRGOMET</t>
  </si>
  <si>
    <t>PRIMORSKI DOLAC</t>
  </si>
  <si>
    <t>PROLOŽAC</t>
  </si>
  <si>
    <t>PUČIŠĆA</t>
  </si>
  <si>
    <t>RUNOVIĆI</t>
  </si>
  <si>
    <t>SEGET</t>
  </si>
  <si>
    <t>SELCA</t>
  </si>
  <si>
    <t>SINJ</t>
  </si>
  <si>
    <t>SOLIN</t>
  </si>
  <si>
    <t>SPLIT</t>
  </si>
  <si>
    <t>STARI GRAD</t>
  </si>
  <si>
    <t>SUĆURAJ</t>
  </si>
  <si>
    <t>SUPETAR</t>
  </si>
  <si>
    <t>SUTIVAN</t>
  </si>
  <si>
    <t>ŠESTANOVAC</t>
  </si>
  <si>
    <t>ŠOLTA</t>
  </si>
  <si>
    <t>TRILJ</t>
  </si>
  <si>
    <t>TROGIR</t>
  </si>
  <si>
    <t>TUČEPI</t>
  </si>
  <si>
    <t>VIS</t>
  </si>
  <si>
    <t>VRGORAC</t>
  </si>
  <si>
    <t>VRLIKA</t>
  </si>
  <si>
    <t>ZADVARJE</t>
  </si>
  <si>
    <t>ZAGVOZD</t>
  </si>
  <si>
    <t>ZMIJAVCI</t>
  </si>
  <si>
    <t>BALE</t>
  </si>
  <si>
    <t>BARBAN</t>
  </si>
  <si>
    <t>BRTONIGLA</t>
  </si>
  <si>
    <t>BUJE</t>
  </si>
  <si>
    <t>BUZET</t>
  </si>
  <si>
    <t>CEROVLJE</t>
  </si>
  <si>
    <t>GRAČIŠĆE</t>
  </si>
  <si>
    <t>GROŽNJAN</t>
  </si>
  <si>
    <t>KANFANAR</t>
  </si>
  <si>
    <t>KAROJBA</t>
  </si>
  <si>
    <t>KAŠTELIR - LABINCI</t>
  </si>
  <si>
    <t>KAMANJE</t>
  </si>
  <si>
    <t>__________________ do ___________________</t>
  </si>
  <si>
    <t>Za razdoblje:</t>
  </si>
  <si>
    <t>(ovo razdoblje upišite rukom ako razdoblje za koje predajte obrazac nije 1.1. do 31. 12.)</t>
  </si>
  <si>
    <t>KRŠAN</t>
  </si>
  <si>
    <t>LABIN</t>
  </si>
  <si>
    <t>LANIŠĆE</t>
  </si>
  <si>
    <t>LIŽNJAN</t>
  </si>
  <si>
    <t>LUPOGLAV</t>
  </si>
  <si>
    <t>MARČANA</t>
  </si>
  <si>
    <t>MEDULIN</t>
  </si>
  <si>
    <t>MOTOVUN</t>
  </si>
  <si>
    <t>OPRTALJ</t>
  </si>
  <si>
    <t>PAZIN</t>
  </si>
  <si>
    <t>PIĆAN</t>
  </si>
  <si>
    <t>POREČ</t>
  </si>
  <si>
    <t>PULA</t>
  </si>
  <si>
    <t>RAŠA</t>
  </si>
  <si>
    <t>ROVINJ</t>
  </si>
  <si>
    <t>SVETA NEDELJA</t>
  </si>
  <si>
    <t>SVETI LOVREČ</t>
  </si>
  <si>
    <t>SVETI PETAR U ŠUMI</t>
  </si>
  <si>
    <t>SVETVINČENAT</t>
  </si>
  <si>
    <t>TINJAN</t>
  </si>
  <si>
    <t>UMAG</t>
  </si>
  <si>
    <t>VIŠNJAN</t>
  </si>
  <si>
    <t>VIŽINADA</t>
  </si>
  <si>
    <t>VODNJAN</t>
  </si>
  <si>
    <t>VRSAR</t>
  </si>
  <si>
    <t>ŽMINJ</t>
  </si>
  <si>
    <t>BLATO</t>
  </si>
  <si>
    <t>DUBROVAČKO PRIMORJE</t>
  </si>
  <si>
    <t>DUBROVNIK</t>
  </si>
  <si>
    <t>JANJINA</t>
  </si>
  <si>
    <t>KONAVLE</t>
  </si>
  <si>
    <t>KORČULA</t>
  </si>
  <si>
    <t>KULA NORINSKA</t>
  </si>
  <si>
    <t>LASTOVO</t>
  </si>
  <si>
    <t>LUMBARDA</t>
  </si>
  <si>
    <t>METKOVIĆ</t>
  </si>
  <si>
    <t>MLJET</t>
  </si>
  <si>
    <t>OPUZEN</t>
  </si>
  <si>
    <t>OREBIĆ</t>
  </si>
  <si>
    <t>PLOČE</t>
  </si>
  <si>
    <t>POJEZERJE</t>
  </si>
  <si>
    <t>SLIVNO</t>
  </si>
  <si>
    <t>SMOKVICA</t>
  </si>
  <si>
    <t>STON</t>
  </si>
  <si>
    <t>TRPANJ</t>
  </si>
  <si>
    <t>VELA LUKA</t>
  </si>
  <si>
    <t>ZAŽABLJE</t>
  </si>
  <si>
    <t>ŽUPA DUBROVAČKA</t>
  </si>
  <si>
    <t>BELICA</t>
  </si>
  <si>
    <t>ČAKOVEC</t>
  </si>
  <si>
    <t>DEKANOVEC</t>
  </si>
  <si>
    <t>DOMAŠINEC</t>
  </si>
  <si>
    <t>DONJA DUBRAVA</t>
  </si>
  <si>
    <t>DONJI KRALJEVEC</t>
  </si>
  <si>
    <t>DONJI VIDOVEC</t>
  </si>
  <si>
    <t>GORIČAN</t>
  </si>
  <si>
    <t>GORNJI MIHALJEVEC</t>
  </si>
  <si>
    <t>KOTORIBA</t>
  </si>
  <si>
    <t>MALA SUBOTICA</t>
  </si>
  <si>
    <t>MURSKO SREDIŠĆE</t>
  </si>
  <si>
    <t>NEDELIŠĆE</t>
  </si>
  <si>
    <t>OREHOVICA</t>
  </si>
  <si>
    <t>PODTUREN</t>
  </si>
  <si>
    <t>PRELOG</t>
  </si>
  <si>
    <t>SELNICA</t>
  </si>
  <si>
    <t>STRAHONINEC</t>
  </si>
  <si>
    <t>SVETA MARIJA</t>
  </si>
  <si>
    <t>SVETI JURAJ NA BREGU</t>
  </si>
  <si>
    <t>SVETI MARTIN NA MURI</t>
  </si>
  <si>
    <t>ŠENKOVEC</t>
  </si>
  <si>
    <t>ŠTRIGOVA</t>
  </si>
  <si>
    <t>VRATIŠINEC</t>
  </si>
  <si>
    <t>Šifra</t>
  </si>
  <si>
    <t>Opis djelatnosti</t>
  </si>
  <si>
    <t>01110</t>
  </si>
  <si>
    <t xml:space="preserve">Uzgoj žitarica i drugih usjeva, d. n. </t>
  </si>
  <si>
    <t>01121</t>
  </si>
  <si>
    <t>Uzgoj povrća, cvijeća, ukras. bilja i rasada</t>
  </si>
  <si>
    <t>01122</t>
  </si>
  <si>
    <t>1. NEMATERIJALNA IMOVINA (003+004+005+006+007)</t>
  </si>
  <si>
    <t>UKUPNA AKTIVA (001+033+054+057)</t>
  </si>
  <si>
    <t>Skupljanje šumskih gljiva</t>
  </si>
  <si>
    <t>01131</t>
  </si>
  <si>
    <t>Vinogradarstvo</t>
  </si>
  <si>
    <t>01132</t>
  </si>
  <si>
    <t>01211</t>
  </si>
  <si>
    <t>Uzgoj goveda za proizvodnju mesa</t>
  </si>
  <si>
    <t>01212</t>
  </si>
  <si>
    <t>Uzgoj goveda za mlijeko i priplod</t>
  </si>
  <si>
    <t>01221</t>
  </si>
  <si>
    <t>Zakonski predstavnik poduzetnika:</t>
  </si>
  <si>
    <t>Voditelj računovodstva:</t>
  </si>
  <si>
    <t>&lt;kontrolni broj&gt;</t>
  </si>
  <si>
    <t>Kontrola popunjenosti podataka u zaglavlju, sva polja u zaglavlju moraju biti popunjena (godina, naziv, adresni podaci, djelatnost, županija, općina i vrsta izvještaja). U nazivu izbjegavajte navodnike "" pri upisu imena tvrtke, tvrtku upisujte skraćeno (npr. TVRTKA d.o.o. ili TVRTKA d.d.). Isto tako, polja naziv, mjesto i adresa ne mogu biti brojevni upisi (kontrola će javiti da nije zadovoljena ako je bilo koje od tih polja popunjeno samo brojkama).</t>
  </si>
  <si>
    <t>Osoba za kontaktiranje:</t>
  </si>
  <si>
    <t>Telefon:</t>
  </si>
  <si>
    <t>Telefax:</t>
  </si>
  <si>
    <t>E-mail:</t>
  </si>
  <si>
    <t>Uzgoj ovaca i koza</t>
  </si>
  <si>
    <t>01222</t>
  </si>
  <si>
    <t>Uzgoj konja, magaraca, mula i mazgi</t>
  </si>
  <si>
    <t>01230</t>
  </si>
  <si>
    <t>Uzgoj svinja</t>
  </si>
  <si>
    <t>01240</t>
  </si>
  <si>
    <t>Uzgoj peradi</t>
  </si>
  <si>
    <t>01250</t>
  </si>
  <si>
    <t>Uzgoj ostalih životinja</t>
  </si>
  <si>
    <t>01300</t>
  </si>
  <si>
    <t xml:space="preserve">Uzgoj usjeva i stoke (mješovita proizvodnja) </t>
  </si>
  <si>
    <t>01410</t>
  </si>
  <si>
    <t>01420</t>
  </si>
  <si>
    <t>Usluge u stočarstvu, osim veterinarskih</t>
  </si>
  <si>
    <t>01421</t>
  </si>
  <si>
    <t>Usluge umjetnog osjemenjivanja</t>
  </si>
  <si>
    <t>01422</t>
  </si>
  <si>
    <t>01500</t>
  </si>
  <si>
    <t>Lov, stupičarenje i briga o divljači, usluge</t>
  </si>
  <si>
    <t>02010</t>
  </si>
  <si>
    <t>Šumarstvo i sječa drva</t>
  </si>
  <si>
    <t>02020</t>
  </si>
  <si>
    <t>Šumarske usluge</t>
  </si>
  <si>
    <t>05011</t>
  </si>
  <si>
    <t>Oceanski i morski ribolov</t>
  </si>
  <si>
    <t>05012</t>
  </si>
  <si>
    <t>Slatkovodni ribolov</t>
  </si>
  <si>
    <t>05021</t>
  </si>
  <si>
    <t>Morska mrjestilišta i ribnjaci</t>
  </si>
  <si>
    <t>05022</t>
  </si>
  <si>
    <t>Slatkovodna mrjestilišta i ribnjaci</t>
  </si>
  <si>
    <t>10100</t>
  </si>
  <si>
    <t>Vađenje i briketiranje kamenog ugljena</t>
  </si>
  <si>
    <t>10200</t>
  </si>
  <si>
    <t>Vađenje i briketir. lignita i mrkog ugljena</t>
  </si>
  <si>
    <t>10300</t>
  </si>
  <si>
    <t>Vađenje i briketiranje treseta</t>
  </si>
  <si>
    <t>11100</t>
  </si>
  <si>
    <t>Vađenje sirove nafte i zemnog plina</t>
  </si>
  <si>
    <t>11200</t>
  </si>
  <si>
    <t>Usluž. djel. u vezi s vađenjem nafte i plina</t>
  </si>
  <si>
    <t>12000</t>
  </si>
  <si>
    <t>Vađenje ruda urana i torija</t>
  </si>
  <si>
    <t>13100</t>
  </si>
  <si>
    <t>Vađenje ruda željeza</t>
  </si>
  <si>
    <t>13200</t>
  </si>
  <si>
    <t>Vađenje ruda obojenih metala</t>
  </si>
  <si>
    <t>14110</t>
  </si>
  <si>
    <t>14120</t>
  </si>
  <si>
    <t>Vađenje vapnenca, gipsa (sadre) i krede</t>
  </si>
  <si>
    <t>14130</t>
  </si>
  <si>
    <t>Vađenje škriljca</t>
  </si>
  <si>
    <t>14210</t>
  </si>
  <si>
    <t>Vađenje šljunka i pijeska</t>
  </si>
  <si>
    <t>14220</t>
  </si>
  <si>
    <t>Vađenje gline i kaolina</t>
  </si>
  <si>
    <t>14300</t>
  </si>
  <si>
    <t>Vađenje minerala i prirodnih miner. gnojiva</t>
  </si>
  <si>
    <t>14400</t>
  </si>
  <si>
    <t>Proizvodnja soli</t>
  </si>
  <si>
    <t>14500</t>
  </si>
  <si>
    <t xml:space="preserve">Vađenje ostalih ruda i kamena, d. n. </t>
  </si>
  <si>
    <t>15110</t>
  </si>
  <si>
    <t>Proizvodnja, obrada i konzerviranje mesa</t>
  </si>
  <si>
    <t>15120</t>
  </si>
  <si>
    <t>Proizvodnja, obrada i konzerv. mesa peradi</t>
  </si>
  <si>
    <t>15130</t>
  </si>
  <si>
    <t>Proizvodnja proizvoda od mesa i mesa peradi</t>
  </si>
  <si>
    <t>15200</t>
  </si>
  <si>
    <t>Prerada i konzerv. riba i ribljih proizvoda</t>
  </si>
  <si>
    <t>15310</t>
  </si>
  <si>
    <t>Prerada i konzerviranje krumpira</t>
  </si>
  <si>
    <t>15320</t>
  </si>
  <si>
    <t>Proizvodnja sokova od voća i povrća</t>
  </si>
  <si>
    <t>15331</t>
  </si>
  <si>
    <t>Proizvodnja kiselog kupusa</t>
  </si>
  <si>
    <t>15332</t>
  </si>
  <si>
    <t xml:space="preserve">Ostala prerada i konz. voća i povrća, d. n. </t>
  </si>
  <si>
    <t>15410</t>
  </si>
  <si>
    <t>Proizvodnja sirovih ulja i masti</t>
  </si>
  <si>
    <t>15420</t>
  </si>
  <si>
    <t>Proizvodnja rafiniranih ulja i masti</t>
  </si>
  <si>
    <t>15430</t>
  </si>
  <si>
    <t>Proizv. margarina i sličnih jestivih masnoća</t>
  </si>
  <si>
    <t>15510</t>
  </si>
  <si>
    <t>Prerada mlijeka i proizv. sira</t>
  </si>
  <si>
    <t>15520</t>
  </si>
  <si>
    <t>Proizvodnja sladoleda</t>
  </si>
  <si>
    <t>15610</t>
  </si>
  <si>
    <t>Proizvodnja mlinarskih proizvoda</t>
  </si>
  <si>
    <t>15620</t>
  </si>
  <si>
    <t>Proizvodnja škroba i škrobnih proizvoda</t>
  </si>
  <si>
    <t>15710</t>
  </si>
  <si>
    <t>Proizvodnja stočne hrane</t>
  </si>
  <si>
    <t>15720</t>
  </si>
  <si>
    <t>Proizvodnja hrane za kućne ljubimce</t>
  </si>
  <si>
    <t>15810</t>
  </si>
  <si>
    <t>Proizv. kruha, peciva, svj. tjesten. i kolača</t>
  </si>
  <si>
    <t>15820</t>
  </si>
  <si>
    <t>Proizv. dvopeka, keksa, traj. peciva i kolača</t>
  </si>
  <si>
    <t>15830</t>
  </si>
  <si>
    <t>Proizvodnja šećera</t>
  </si>
  <si>
    <t>15840</t>
  </si>
  <si>
    <t>Proizvodnja kakaa, čokolade i bombona</t>
  </si>
  <si>
    <t>15850</t>
  </si>
  <si>
    <t>15860</t>
  </si>
  <si>
    <t>Prerada čaja i kave</t>
  </si>
  <si>
    <t>15870</t>
  </si>
  <si>
    <t>Proizvodnja začina i dodataka jelima</t>
  </si>
  <si>
    <t>15880</t>
  </si>
  <si>
    <t>Proizvodnja homog. gotove i dijetetske hrane</t>
  </si>
  <si>
    <t>15890</t>
  </si>
  <si>
    <t xml:space="preserve">Proizv. ostalih prehrambenih proizvoda, d. n. </t>
  </si>
  <si>
    <t>15910</t>
  </si>
  <si>
    <t>Proizvodnja destiliranih alkoholnih pića</t>
  </si>
  <si>
    <t>15920</t>
  </si>
  <si>
    <t xml:space="preserve">Proizv. etilnog alkohola od fermentir. mater. </t>
  </si>
  <si>
    <t>15930</t>
  </si>
  <si>
    <t>Proizvodnja vina</t>
  </si>
  <si>
    <t>15940</t>
  </si>
  <si>
    <t>Proizv. jabukovače i ostalih voćnih vina</t>
  </si>
  <si>
    <t>15950</t>
  </si>
  <si>
    <t>Proizv. ost. nedestiliranih fermentir. pića</t>
  </si>
  <si>
    <t>15960</t>
  </si>
  <si>
    <t>Proizvodnja piva</t>
  </si>
  <si>
    <t>15970</t>
  </si>
  <si>
    <t>Proizvodnja slada</t>
  </si>
  <si>
    <t>15981</t>
  </si>
  <si>
    <t>Proizvoodnja mineralne vode</t>
  </si>
  <si>
    <t>15982</t>
  </si>
  <si>
    <t>Proizvodnja osvježavajućih napitaka</t>
  </si>
  <si>
    <t>16001</t>
  </si>
  <si>
    <t>Proizvodnja fermentiranog duhana</t>
  </si>
  <si>
    <t>16002</t>
  </si>
  <si>
    <t>Proizvodnja ostalih duhanskih proizvoda</t>
  </si>
  <si>
    <t>17110</t>
  </si>
  <si>
    <t>Priprema i predenje vlakana pamučnoga tipa</t>
  </si>
  <si>
    <t>17120</t>
  </si>
  <si>
    <t>Priprema i predenje greben. vlakana vun. tipa</t>
  </si>
  <si>
    <t>17130</t>
  </si>
  <si>
    <t>Priprema i predenje češlj. vlakana vun. tipa</t>
  </si>
  <si>
    <t>17140</t>
  </si>
  <si>
    <t>12.10.2005.</t>
  </si>
  <si>
    <t>Priprema i predenje vlakana lanenoga tipa</t>
  </si>
  <si>
    <t>17150</t>
  </si>
  <si>
    <t>Prip. i pred. svile svih vrsta, sint. i umj. fil</t>
  </si>
  <si>
    <t>17160</t>
  </si>
  <si>
    <t>Proizvodnja konca za šivanje</t>
  </si>
  <si>
    <t>17170</t>
  </si>
  <si>
    <t>Veličina poduzeća može biti samo 1, 2 ili 3, upišite oznaku veličine u kolonu prethodne godine pod AOP 162. U slučaju da obveznik nije poslovao prethodne godine podatak može ostati nepopunjen.</t>
  </si>
  <si>
    <t>Ako postoje izdaci za plaće (AOP 132) tada moraju postojati i zaposleni (AOP 164 i 165) i u odgovarajućoj koloni podataka (prethodna ili tekuća godina).</t>
  </si>
  <si>
    <t>Ako je obveznik poslovao prošle godine tada bi morao imati i zaposlene (AOP 164, AOP 165), osim u slučaju da stvarno nema zaposlenih. Kontrola isto tako upozorava (javlja da nije zadovoljena) ako je broj zaposlenih veći od 1.000.</t>
  </si>
  <si>
    <t>Provjerite broj zaposlenih u razdoblju tekuće godine (AOP 164, AOP 165), broj zaposlenih bi morao biti veći od nule osim u slučaju da stvarno nema zaposlenih. Kontrola isto tako upozorava (javlja da nije zadovoljena) ako je broj zaposlenih veći od 1.000.</t>
  </si>
  <si>
    <t>Ako obveznik ima oznaku veličine 3, obvezan je u polju revizije popuniti podatak vrijednošću: svake godine (1) osim obveznika koji su u stečaju ili likvidaciji ili su iz nekih drugih razloga obveznici drukčije.</t>
  </si>
  <si>
    <t>Ako obveznik ima oznaku veličine 2, i organiziran je kao D.D., obvezan je u polju revizije popuniti podatak vrijednošću: svake godine (1) osim obveznika koji su u stečaju ili likvidaciji ili su iz nekih drugih razloga obveznici drukčije.</t>
  </si>
  <si>
    <t>BILICE</t>
  </si>
  <si>
    <t>BISKUPIJA</t>
  </si>
  <si>
    <t>FAŽANA</t>
  </si>
  <si>
    <t>KOLAN</t>
  </si>
  <si>
    <t>PRIBISLAVEC</t>
  </si>
  <si>
    <t xml:space="preserve">MOSLAVINA PODRAVSKA </t>
  </si>
  <si>
    <t>Uzgoj voća, oraha i sličnog orašastog voća, usjeva za pripremanje napitaka i začina, 
osim vinogradarstva</t>
  </si>
  <si>
    <t>Uslužne djelatnosti u biljnoj proizvodnji; uređenje i održavanje krajolika</t>
  </si>
  <si>
    <t>Vađenje ukrasnoga kamena i kamena za gradnju</t>
  </si>
  <si>
    <t>Proizvodnja makarona, njoka i slične suhe tjestenine</t>
  </si>
  <si>
    <t>Knjigoveške djelatnosti</t>
  </si>
  <si>
    <t>Priprema i predenje ost. tekstilnih vlakana</t>
  </si>
  <si>
    <t>17210</t>
  </si>
  <si>
    <t>Proizvodnja tkanina od pređe pamučnoga tipa</t>
  </si>
  <si>
    <t>17220</t>
  </si>
  <si>
    <t>Proizv. tkanina od greb. pređe vunenog tipa</t>
  </si>
  <si>
    <t>17230</t>
  </si>
  <si>
    <t>Proizv. tkanina od češlj. pređe vun. tipa</t>
  </si>
  <si>
    <t>17240</t>
  </si>
  <si>
    <t>Proizvodnja tkanina od pređe svilenoga tipa</t>
  </si>
  <si>
    <t>17250</t>
  </si>
  <si>
    <t>Proizvodnja tkanina od ostale pređe</t>
  </si>
  <si>
    <t>17300</t>
  </si>
  <si>
    <t>Dovršavanje tekstila</t>
  </si>
  <si>
    <t>17401</t>
  </si>
  <si>
    <t>Proizv. got. tekstil. proizvoda za kućanstvo</t>
  </si>
  <si>
    <t>17402</t>
  </si>
  <si>
    <t>Proizv. ost. got. tekstil. proizv. , osim odjeće</t>
  </si>
  <si>
    <t>17510</t>
  </si>
  <si>
    <t>Proizvodnja sagova i prostirača za pod</t>
  </si>
  <si>
    <t>17520</t>
  </si>
  <si>
    <t>Proizv. užadi, konopaca, uplet. konaca i mreža</t>
  </si>
  <si>
    <t>17530</t>
  </si>
  <si>
    <t>Proizvodnja netkanoga tekstila, osim odjeće</t>
  </si>
  <si>
    <t>17540</t>
  </si>
  <si>
    <t>Proizv.ostalih tekstilnih proizvoda, d.n</t>
  </si>
  <si>
    <t>17541</t>
  </si>
  <si>
    <t>Proizvodnja pozamanterije</t>
  </si>
  <si>
    <t>17542</t>
  </si>
  <si>
    <t>Proizv. nespomenutih tekstilnih proizvoda</t>
  </si>
  <si>
    <t>17600</t>
  </si>
  <si>
    <t>Proizvodnja pletenih i kukičanih tkanina</t>
  </si>
  <si>
    <t>17710</t>
  </si>
  <si>
    <t>Proizvodnja pletenih i kukičanih čarapa</t>
  </si>
  <si>
    <t>17720</t>
  </si>
  <si>
    <t xml:space="preserve">Proizv. pletenih i kukičanih pulovera i sl. </t>
  </si>
  <si>
    <t>18100</t>
  </si>
  <si>
    <t>Proizvodnja kožne odjeće</t>
  </si>
  <si>
    <t>18210</t>
  </si>
  <si>
    <t>Proizvodnja radnih odijela</t>
  </si>
  <si>
    <t>18221</t>
  </si>
  <si>
    <t>Proizv. ostale vanjske odjeće, osim po mjeri</t>
  </si>
  <si>
    <t>Izvještaj kojeg ispunjava obveznik u stečaju.</t>
  </si>
  <si>
    <t>Izvještaj kojeg ispunjava obveznik  likvidaciji.</t>
  </si>
  <si>
    <t>Izvještaj kojeg sastavlja  obveznika koji zbog statusnih promjena gubi pravnu osobnost.</t>
  </si>
  <si>
    <t>Izvještaj kojeg sastavlja obveznik nad kojim je tijekom poslovne godine otvoren likvidacijski postupak  (početno likvidacijsko izvješće).</t>
  </si>
  <si>
    <t>Izvještaj kojeg sastavlja obveznik za razdoblje od početka godine do dana koji prethodi danu otvaranja likvidacijskog postupka.</t>
  </si>
  <si>
    <t>Izvještaj kojeg sastavlja obveznik nad kojim je tijekom poslovne godine otvoren stečajni postupak (početna stečajna bilanca).</t>
  </si>
  <si>
    <t>Izvještaj kojeg sastavlja obveznik za razdoblje od početka godine do dana koji prethodi danu otvaranja stečajnog postupka.</t>
  </si>
  <si>
    <t>Izvještaj kojeg ispunjava obveznik kome se poslovna godina razlikuje od kalendarske.</t>
  </si>
  <si>
    <t>U listu "Podaci" polja za upis vrijednosti AOP-a označena su s dvije boje: blijedožutom bojom označena su polja u koja se podaci upisuju, blijedoplavom bojom označene su sumarne stavke, tj. stavke gdje se sume izračunavaju automatski prema podacima koje ste upisali u ostala polja.</t>
  </si>
  <si>
    <t>Šifra županije:</t>
  </si>
  <si>
    <t>Šifra općine:</t>
  </si>
  <si>
    <t>Šifra djelatnosti:</t>
  </si>
  <si>
    <t>18222</t>
  </si>
  <si>
    <t>Proizvodnja ostale vanjske odjeće po mjeri</t>
  </si>
  <si>
    <t>18230</t>
  </si>
  <si>
    <t>Proizvodnja rublja</t>
  </si>
  <si>
    <t>18241</t>
  </si>
  <si>
    <t xml:space="preserve">Proizv. odjeće za malu djecu i sportske odj. </t>
  </si>
  <si>
    <t>18242</t>
  </si>
  <si>
    <t xml:space="preserve">Proizvodnja pribora za odjeću, d. n. </t>
  </si>
  <si>
    <t>18300</t>
  </si>
  <si>
    <t>Dorada i bojenje krzna;proizvodi od krzna</t>
  </si>
  <si>
    <t>19100</t>
  </si>
  <si>
    <t>Štavljenje i obrada kože</t>
  </si>
  <si>
    <t>19200</t>
  </si>
  <si>
    <t>Proizvodnja galanterije od kože</t>
  </si>
  <si>
    <t>19301</t>
  </si>
  <si>
    <t>Serijska proizvodnja obuće</t>
  </si>
  <si>
    <t>19302</t>
  </si>
  <si>
    <t>Proizvodnja obuće po narudžbi</t>
  </si>
  <si>
    <t>20101</t>
  </si>
  <si>
    <t>Proizv. piljene građe i impregnacija drva</t>
  </si>
  <si>
    <t>20102</t>
  </si>
  <si>
    <t>Proizv. nesastavljenoga materijala za podove</t>
  </si>
  <si>
    <t>20200</t>
  </si>
  <si>
    <t xml:space="preserve">Proizv. furnira, šperploča, panel-ploča i sl. </t>
  </si>
  <si>
    <t>20300</t>
  </si>
  <si>
    <t>Proizv. građevinske stolarije i elemenata</t>
  </si>
  <si>
    <t>20400</t>
  </si>
  <si>
    <t>Proizvodnja ambalaže od drva</t>
  </si>
  <si>
    <t>20510</t>
  </si>
  <si>
    <t>Proizvodnja ostalih proizvoda od drva</t>
  </si>
  <si>
    <t>20520</t>
  </si>
  <si>
    <t xml:space="preserve">Proizvodnja proizvoda od pluta, slame i sl. </t>
  </si>
  <si>
    <t>21110</t>
  </si>
  <si>
    <t>Proizvodnja celuloze</t>
  </si>
  <si>
    <t>21120</t>
  </si>
  <si>
    <t>Proizvodnja papira i kartona</t>
  </si>
  <si>
    <t>21210</t>
  </si>
  <si>
    <t>Proizv. valovitog papira i kartona, ambalaže</t>
  </si>
  <si>
    <t>21220</t>
  </si>
  <si>
    <t xml:space="preserve">Proizv. proizvoda za kućan. i higijen. potr. </t>
  </si>
  <si>
    <t>21230</t>
  </si>
  <si>
    <t>Proizvodnja uredskog materijala od papira</t>
  </si>
  <si>
    <t>21240</t>
  </si>
  <si>
    <t>Proizvodnja zidnih tapeta</t>
  </si>
  <si>
    <t>21250</t>
  </si>
  <si>
    <t xml:space="preserve">Proizv. ost. proizv. od pap. i kartona d. n. </t>
  </si>
  <si>
    <t>22110</t>
  </si>
  <si>
    <t>Izdavanje knjiga</t>
  </si>
  <si>
    <t>22120</t>
  </si>
  <si>
    <t>Izdavanje novina</t>
  </si>
  <si>
    <t>22130</t>
  </si>
  <si>
    <t>Izdav. časopisa i periodičnih publikacija</t>
  </si>
  <si>
    <t>22140</t>
  </si>
  <si>
    <t>Izdavanje zvučnih zapisa</t>
  </si>
  <si>
    <t>22150</t>
  </si>
  <si>
    <t>Ostala izdvačka djelatnost</t>
  </si>
  <si>
    <t>22210</t>
  </si>
  <si>
    <t>Tiskanje novina</t>
  </si>
  <si>
    <t>22220</t>
  </si>
  <si>
    <t xml:space="preserve">Tiskanje d. n. </t>
  </si>
  <si>
    <t>22230</t>
  </si>
  <si>
    <t>22240</t>
  </si>
  <si>
    <t>22250</t>
  </si>
  <si>
    <t>22310</t>
  </si>
  <si>
    <t>Umnožavanje zvučnih zapisa</t>
  </si>
  <si>
    <t>22320</t>
  </si>
  <si>
    <t>Umnožavanje videozapisa</t>
  </si>
  <si>
    <t>22330</t>
  </si>
  <si>
    <t>Umnožavanje računalnih zapisa</t>
  </si>
  <si>
    <t>23100</t>
  </si>
  <si>
    <t>Proizvodnja proizvoda koksnih peći</t>
  </si>
  <si>
    <t>23200</t>
  </si>
  <si>
    <t>Proizvodnja naftnih derivata</t>
  </si>
  <si>
    <t>23300</t>
  </si>
  <si>
    <t>Nijedan iznos ne smije biti upisan s lipama. Ručnim upisom nemoguće je u ova polja upisati iznose s lipama, ali ako ste programski punili Excel ili radili Copy/Paste podataka iz neke druge Excel datoteke, moguće je ubaciti u polja i iznose s lipama. Obrazac koji sadrži iznose s lipama nije moguće učitati i bit će vam vraćen, ako je kontrola nezadovoljena provjerite koji unos i dalje sadrži iznose s lipama i ispravite podatak.</t>
  </si>
  <si>
    <t>Proizvodnja nuklearnog goriva</t>
  </si>
  <si>
    <t>24110</t>
  </si>
  <si>
    <t>Proizvodnja industrijskih plinova</t>
  </si>
  <si>
    <t>24120</t>
  </si>
  <si>
    <t>Proizvodnja koloranata i pigmenata</t>
  </si>
  <si>
    <t>24130</t>
  </si>
  <si>
    <t>Proizv. ost. anorganskih osnovnih kemikalija</t>
  </si>
  <si>
    <t>24140</t>
  </si>
  <si>
    <t xml:space="preserve">Proizv. ostalih organskih osnovnih kemikal. </t>
  </si>
  <si>
    <t>24150</t>
  </si>
  <si>
    <t>Proiz. kem. miner. gnojiva i dušič. spojeva</t>
  </si>
  <si>
    <t>24160</t>
  </si>
  <si>
    <t>Proizv. plastičnih masa, u primarnom obliku</t>
  </si>
  <si>
    <t>24170</t>
  </si>
  <si>
    <t>Proizv. sintetičkog kaučuka primar. obliku</t>
  </si>
  <si>
    <t>24200</t>
  </si>
  <si>
    <t>Proizv. pesticida i dr. agrokem. proizvoda</t>
  </si>
  <si>
    <t>24300</t>
  </si>
  <si>
    <t xml:space="preserve">Proizvodnja premaznih proizvoda i sl. </t>
  </si>
  <si>
    <t>24410</t>
  </si>
  <si>
    <t>Proizvodnja osnovnih farmaceutskih sirovina</t>
  </si>
  <si>
    <t>24420</t>
  </si>
  <si>
    <t>Proizvodnja farmaceutskih pripravaka</t>
  </si>
  <si>
    <t>24510</t>
  </si>
  <si>
    <t xml:space="preserve">Proizvodnja sapuna, deterdženata i sl. </t>
  </si>
  <si>
    <t>24520</t>
  </si>
  <si>
    <t>Proizv. parfema i toaletno-kozmet. preparata</t>
  </si>
  <si>
    <t>24610</t>
  </si>
  <si>
    <t>Proizvodnja eksploziva</t>
  </si>
  <si>
    <t>24620</t>
  </si>
  <si>
    <t>Proizvodnja ljepila i želatine</t>
  </si>
  <si>
    <t>24630</t>
  </si>
  <si>
    <t>Proizvodnja eteričnih ulja</t>
  </si>
  <si>
    <t>24640</t>
  </si>
  <si>
    <t>Proizv. kem. mater. za uporabu u fotografiji</t>
  </si>
  <si>
    <t>24650</t>
  </si>
  <si>
    <t>Proizvodnja gotovih nesnimljenih medija</t>
  </si>
  <si>
    <t>24660</t>
  </si>
  <si>
    <t xml:space="preserve">Proiz. ostalih kemijskih proizvoda, d. n. </t>
  </si>
  <si>
    <t>24700</t>
  </si>
  <si>
    <t>Proizvodnja umjetnih i sintetičkih vlakana</t>
  </si>
  <si>
    <t>25110</t>
  </si>
  <si>
    <t>Proiz. vanjskih i unutrašnjih guma za vozila</t>
  </si>
  <si>
    <t>25120</t>
  </si>
  <si>
    <t>Protektiranje vanjskih guma</t>
  </si>
  <si>
    <t>25130</t>
  </si>
  <si>
    <t>Proizvodnja ostalih proizvoda od gume</t>
  </si>
  <si>
    <t>25210</t>
  </si>
  <si>
    <t>Proiz. ploča, listova i sl. od plastike</t>
  </si>
  <si>
    <t>25220</t>
  </si>
  <si>
    <t>Proizvodnja ambalaže od plastike</t>
  </si>
  <si>
    <t>25230</t>
  </si>
  <si>
    <t xml:space="preserve">Proizv. proizvoda od pl. masa za građevinar. </t>
  </si>
  <si>
    <t>25240</t>
  </si>
  <si>
    <t>Proizv. ostalih proizvoda od plastičnih masa</t>
  </si>
  <si>
    <t>26110</t>
  </si>
  <si>
    <t>Proizvodnja ravnog stakla</t>
  </si>
  <si>
    <t>26120</t>
  </si>
  <si>
    <t>Oblikovanje i obrada ravnog stakla</t>
  </si>
  <si>
    <t>26130</t>
  </si>
  <si>
    <t>Veličina poduzeća može biti samo 1, 2 ili 3, upišite oznaku veličine u kolonu tekuće godine pod AOP 162.</t>
  </si>
  <si>
    <t>Oznaka vlasništva (AOP163) u koloni tekuće godine može biti samo 11, 12, 13, 21, 22, 31, 41 i 42 i ni jedna druga vrijednost.</t>
  </si>
  <si>
    <t>Proizvodnja šupljeg stakla</t>
  </si>
  <si>
    <t>26140</t>
  </si>
  <si>
    <t>Proizvodnja staklenih vlakana</t>
  </si>
  <si>
    <t>26150</t>
  </si>
  <si>
    <t>Proizvodnja i obrada ostaloga stakla</t>
  </si>
  <si>
    <t>26210</t>
  </si>
  <si>
    <t xml:space="preserve">Proizv. keram. predmeta za kućanstvo i sl. </t>
  </si>
  <si>
    <t>26220</t>
  </si>
  <si>
    <t>Proizvodnja sanitarne keramike</t>
  </si>
  <si>
    <t>26230</t>
  </si>
  <si>
    <t>Proizv. keram. izolatora i izolac. pribora</t>
  </si>
  <si>
    <t>26240</t>
  </si>
  <si>
    <t>Proizv. ost. tehničkih proizvoda od keramike</t>
  </si>
  <si>
    <t>26250</t>
  </si>
  <si>
    <t>Proizvodnja ostalih keramičkih proizvoda</t>
  </si>
  <si>
    <t>26260</t>
  </si>
  <si>
    <t xml:space="preserve">Proizvodnja vatrostalnih keramičkih proizv. </t>
  </si>
  <si>
    <t>26300</t>
  </si>
  <si>
    <t>Proizvodnja keramičkih pločica i ploča</t>
  </si>
  <si>
    <t>26400</t>
  </si>
  <si>
    <t xml:space="preserve">Proizvodnja opeke, crijepa i sl. </t>
  </si>
  <si>
    <t>26510</t>
  </si>
  <si>
    <t>Proizvodnja cementa</t>
  </si>
  <si>
    <t>26520</t>
  </si>
  <si>
    <t>Proizvodnja vapna</t>
  </si>
  <si>
    <t>26530</t>
  </si>
  <si>
    <t xml:space="preserve">Proizvodnja gipsa (sadre) </t>
  </si>
  <si>
    <t>26610</t>
  </si>
  <si>
    <t>Proizv. beton. proizvoda za građevinarstvo</t>
  </si>
  <si>
    <t>26620</t>
  </si>
  <si>
    <t>Proizv. proizvoda od gipsa za građevinarstvo</t>
  </si>
  <si>
    <t>26630</t>
  </si>
  <si>
    <t>Proizvodnja gotove betonske smjese</t>
  </si>
  <si>
    <t>26640</t>
  </si>
  <si>
    <t>Proizvodnja žbuke</t>
  </si>
  <si>
    <t>26650</t>
  </si>
  <si>
    <t>Proizvodnja fibro-cementa</t>
  </si>
  <si>
    <t>26660</t>
  </si>
  <si>
    <t xml:space="preserve">Proizv. ost. proizvoda od betona, gipsa i sl. </t>
  </si>
  <si>
    <t>26700</t>
  </si>
  <si>
    <t>26810</t>
  </si>
  <si>
    <t>Proizvodnja brusnih proizvoda</t>
  </si>
  <si>
    <t>26820</t>
  </si>
  <si>
    <t xml:space="preserve">Proizv. ostalih nemetalnih proizvoda, d. n. </t>
  </si>
  <si>
    <t>27100</t>
  </si>
  <si>
    <t>27210</t>
  </si>
  <si>
    <t>Proizvodnja lijevanih cijevi od željeza</t>
  </si>
  <si>
    <t>27220</t>
  </si>
  <si>
    <t>Proizvodnja cijevi od čelika</t>
  </si>
  <si>
    <t>27310</t>
  </si>
  <si>
    <t>Hladno vučenje</t>
  </si>
  <si>
    <t>Grad Zagreb ne spada u Zagrebačku županiju već je županija za sebe (žup: 21, opć. 133)</t>
  </si>
  <si>
    <t>27320</t>
  </si>
  <si>
    <t>Hladno valjnje uskih traka</t>
  </si>
  <si>
    <t>27330</t>
  </si>
  <si>
    <t>Hladno oblikovanje profila</t>
  </si>
  <si>
    <t>27340</t>
  </si>
  <si>
    <t>Vučenje žica</t>
  </si>
  <si>
    <t>DATUM</t>
  </si>
  <si>
    <t>27410</t>
  </si>
  <si>
    <t>Proizvodnja plemenitih metala</t>
  </si>
  <si>
    <t>27420</t>
  </si>
  <si>
    <t>Proizvodnja aluminija</t>
  </si>
  <si>
    <t>27430</t>
  </si>
  <si>
    <t>Proizvodnja olova, cinka, kositra</t>
  </si>
  <si>
    <t>27440</t>
  </si>
  <si>
    <t>Proizvodnja bakra</t>
  </si>
  <si>
    <t>27450</t>
  </si>
  <si>
    <t>Proizvodnja ostalih obojenih metala</t>
  </si>
  <si>
    <t>27510</t>
  </si>
  <si>
    <t>Lijevanje željeza</t>
  </si>
  <si>
    <t>27520</t>
  </si>
  <si>
    <t>Lijevanje čelika</t>
  </si>
  <si>
    <t>27530</t>
  </si>
  <si>
    <t>Lijevanje lakih (obojenih) metala</t>
  </si>
  <si>
    <t>27541</t>
  </si>
  <si>
    <t>27542</t>
  </si>
  <si>
    <t>28110</t>
  </si>
  <si>
    <t xml:space="preserve">Proizvodnja metalnih konstrukcija i dijel. </t>
  </si>
  <si>
    <t>28120</t>
  </si>
  <si>
    <t>Proizvodnja građevinske stolarije od metala</t>
  </si>
  <si>
    <t>28210</t>
  </si>
  <si>
    <t>28220</t>
  </si>
  <si>
    <t xml:space="preserve">Proiz. kotlova i radijatora za centralno gr. </t>
  </si>
  <si>
    <t>28300</t>
  </si>
  <si>
    <t>Proizvodnja parnih kotlova</t>
  </si>
  <si>
    <t>28400</t>
  </si>
  <si>
    <t>Kovanje, prešanje, met. i sl.;metalurg. praha</t>
  </si>
  <si>
    <t>28510</t>
  </si>
  <si>
    <t>Obrada i presvlačenje metala</t>
  </si>
  <si>
    <t>28520</t>
  </si>
  <si>
    <t>Opći mehanički radovi</t>
  </si>
  <si>
    <t>28610</t>
  </si>
  <si>
    <t>Proizvodnja sječiva</t>
  </si>
  <si>
    <t>28620</t>
  </si>
  <si>
    <t>Proizvodnja alata</t>
  </si>
  <si>
    <t>28630</t>
  </si>
  <si>
    <t>Proizvodnja brava i okova</t>
  </si>
  <si>
    <t>28710</t>
  </si>
  <si>
    <t>Proizv. bačvi i sličnih posuda od čelika</t>
  </si>
  <si>
    <t>28720</t>
  </si>
  <si>
    <t>Proizv. ambalaže od lakih metala od čelika</t>
  </si>
  <si>
    <t>28730</t>
  </si>
  <si>
    <t>Proizvodnja proizvoda od žice</t>
  </si>
  <si>
    <t>28740</t>
  </si>
  <si>
    <t>Proizvodnja zakovica, vijaka, lanaca i opruga</t>
  </si>
  <si>
    <t>28751</t>
  </si>
  <si>
    <t xml:space="preserve">Proizv. proizvoda od met. za kućanstvo, d. n. </t>
  </si>
  <si>
    <t>28752</t>
  </si>
  <si>
    <t>Proizv. proizv. od metala, osim kućan. , d. n</t>
  </si>
  <si>
    <t>29110</t>
  </si>
  <si>
    <t xml:space="preserve">Proizv. motora, turb. osim za zrakopl. i aut. </t>
  </si>
  <si>
    <t>29120</t>
  </si>
  <si>
    <t>Proizvodnja crpki i kompresora</t>
  </si>
  <si>
    <t>29130</t>
  </si>
  <si>
    <t>Proizvodnja slavina i ventila</t>
  </si>
  <si>
    <t>29140</t>
  </si>
  <si>
    <t xml:space="preserve">Proizvodnja ležajeva, prijenosnika i sl. </t>
  </si>
  <si>
    <t>29210</t>
  </si>
  <si>
    <t>Proizvodnja industrijskih peći i plamenika</t>
  </si>
  <si>
    <t>29220</t>
  </si>
  <si>
    <t>Proizvodnja uređaja za dizanje i prenošenje</t>
  </si>
  <si>
    <t>29230</t>
  </si>
  <si>
    <t xml:space="preserve">Proiz. rashladne i vent. opreme, osim za kuć. </t>
  </si>
  <si>
    <t>29240</t>
  </si>
  <si>
    <t xml:space="preserve">Proizv. ostalih strojeva opće namjene, d. n. </t>
  </si>
  <si>
    <t>29310</t>
  </si>
  <si>
    <t>Proizv. traktora za poljoprivredu</t>
  </si>
  <si>
    <t>29320</t>
  </si>
  <si>
    <t>Proizv. ost. strojeva za poljopr. i šumarstvo</t>
  </si>
  <si>
    <t>29510</t>
  </si>
  <si>
    <t>Proizvodnja strojeva za metalurgiju</t>
  </si>
  <si>
    <t>29520</t>
  </si>
  <si>
    <t xml:space="preserve">Proizv. stroj. za rudnike, kamenolome i građ. </t>
  </si>
  <si>
    <t>29530</t>
  </si>
  <si>
    <t>Proizv. strojeva za ind. hrane, pića i duhana</t>
  </si>
  <si>
    <t>29540</t>
  </si>
  <si>
    <t>Proizv. stroj. za ind. tekstila, odj. i kože</t>
  </si>
  <si>
    <t>29550</t>
  </si>
  <si>
    <t>Proizv. strojeva za ind. papira i kartona</t>
  </si>
  <si>
    <t>29560</t>
  </si>
  <si>
    <t xml:space="preserve">Proizv. ost. strojeva za posebna namjene, d. n. </t>
  </si>
  <si>
    <t>29600</t>
  </si>
  <si>
    <t xml:space="preserve">Proizvodnja oružja i streljiva (municije) </t>
  </si>
  <si>
    <t>29710</t>
  </si>
  <si>
    <t>Proizvodnja električnih aparata za kućanstv</t>
  </si>
  <si>
    <t>29720</t>
  </si>
  <si>
    <t>Proiz. neelektričnih aparata za kućanstvo</t>
  </si>
  <si>
    <t>30010</t>
  </si>
  <si>
    <t>Proizvodnja uredskih strojeva</t>
  </si>
  <si>
    <t>30020</t>
  </si>
  <si>
    <t xml:space="preserve">Proizv. računala i dr. opr. za obradu podat. </t>
  </si>
  <si>
    <t>31100</t>
  </si>
  <si>
    <t xml:space="preserve">Proizv. elektromot. , generatora i transform. </t>
  </si>
  <si>
    <t>31200</t>
  </si>
  <si>
    <t xml:space="preserve">Proizv. opreme za distrib. i kontrolu el. en. </t>
  </si>
  <si>
    <t>31300</t>
  </si>
  <si>
    <t>Proizvodnja izolirane žice i kabela</t>
  </si>
  <si>
    <t>31400</t>
  </si>
  <si>
    <t>Proizv. akumul, prim. stanica, el. baterija</t>
  </si>
  <si>
    <t>31500</t>
  </si>
  <si>
    <t>Proizv. žarulja i električnih svjetiljaka</t>
  </si>
  <si>
    <t>31610</t>
  </si>
  <si>
    <t xml:space="preserve">Proizv. el. opreme za motore i vozila, d. n. </t>
  </si>
  <si>
    <t>31620</t>
  </si>
  <si>
    <t xml:space="preserve">Proizvodnja ostale električne opreme, d. n. </t>
  </si>
  <si>
    <t>32100</t>
  </si>
  <si>
    <t>Proizvodnja elektroničkih komponenata</t>
  </si>
  <si>
    <t>32200</t>
  </si>
  <si>
    <t xml:space="preserve">Proizv. rtv odašiljača, apar. za telef. i sl. </t>
  </si>
  <si>
    <t>32300</t>
  </si>
  <si>
    <t>Proizv. tel i radioprijemnika i prat. opreme</t>
  </si>
  <si>
    <t>33100</t>
  </si>
  <si>
    <t>Proizv. med. i kirurške opr. , ortop. pomagala</t>
  </si>
  <si>
    <t>33200</t>
  </si>
  <si>
    <t>Proizv. instr. i apar. za mjerenje i kontrolu</t>
  </si>
  <si>
    <t>33300</t>
  </si>
  <si>
    <t>Proizvodnja opreme za kontrolu ind. procesa</t>
  </si>
  <si>
    <t>33400</t>
  </si>
  <si>
    <t>Proizv. optičkih instr. i fotografske opreme</t>
  </si>
  <si>
    <t>33500</t>
  </si>
  <si>
    <t>Proizvodnja satova</t>
  </si>
  <si>
    <t>34100</t>
  </si>
  <si>
    <t>Proizvodnja motornih vozila</t>
  </si>
  <si>
    <t>34200</t>
  </si>
  <si>
    <t>Proizv. karoserija, prikolica i poluprikolica</t>
  </si>
  <si>
    <t>34300</t>
  </si>
  <si>
    <t>Proizv. dijelova i pribora za motorna vozila</t>
  </si>
  <si>
    <t>35111</t>
  </si>
  <si>
    <t>Brodogradnja</t>
  </si>
  <si>
    <t>35112</t>
  </si>
  <si>
    <t>Popravak, preinake brodova</t>
  </si>
  <si>
    <t>35120</t>
  </si>
  <si>
    <t>Gradnja i popr. čamaca za razonodu i sport</t>
  </si>
  <si>
    <t>35201</t>
  </si>
  <si>
    <t>Proizvodnja željezničkih i sl. vozila</t>
  </si>
  <si>
    <t>35202</t>
  </si>
  <si>
    <t>Popravak željezničkih i sl. vozila</t>
  </si>
  <si>
    <t>35300</t>
  </si>
  <si>
    <t>Proizv. i popr. zrakopl. i svemir. letjelica</t>
  </si>
  <si>
    <t>35410</t>
  </si>
  <si>
    <t>Proizvodnja motocikla</t>
  </si>
  <si>
    <t>35420</t>
  </si>
  <si>
    <t>Proizvodnja bicikla</t>
  </si>
  <si>
    <t>35430</t>
  </si>
  <si>
    <t>Proizvodnja invalidskih kolica</t>
  </si>
  <si>
    <t>35500</t>
  </si>
  <si>
    <t xml:space="preserve">Proizvodnja ostalih vozila, d. n. </t>
  </si>
  <si>
    <t>36110</t>
  </si>
  <si>
    <t>Proizvodnja stolica i sjedala</t>
  </si>
  <si>
    <t>36120</t>
  </si>
  <si>
    <t>Proizv. ost. namještaja za poslovne prostore</t>
  </si>
  <si>
    <t>36130</t>
  </si>
  <si>
    <t>Proizvodnja ostaloga kuhinjskog namještaja</t>
  </si>
  <si>
    <t>36140</t>
  </si>
  <si>
    <t>Proizvodnja ostaloga namještaja</t>
  </si>
  <si>
    <t>36150</t>
  </si>
  <si>
    <t>Proizvodnja madraca</t>
  </si>
  <si>
    <t>36210</t>
  </si>
  <si>
    <t>Matični broj</t>
  </si>
  <si>
    <t>Naziv poduzetnika</t>
  </si>
  <si>
    <t>Pošt. broj</t>
  </si>
  <si>
    <t>Mjesto, ulica i kućni broj</t>
  </si>
  <si>
    <t>Kontrolni broj:</t>
  </si>
  <si>
    <t>Osnovni financijski pokazatelji iz obrasca:</t>
  </si>
  <si>
    <t>AOP oznaka</t>
  </si>
  <si>
    <t>Opis</t>
  </si>
  <si>
    <t>Tekuće godine</t>
  </si>
  <si>
    <t>Prethodne godine</t>
  </si>
  <si>
    <t>Ukupno aktiva</t>
  </si>
  <si>
    <t>Ukupno pasiva</t>
  </si>
  <si>
    <t>Ukupno prihodi</t>
  </si>
  <si>
    <t>Ukupno rashodi</t>
  </si>
  <si>
    <t>Oznaka veličine poduzeća</t>
  </si>
  <si>
    <t>Oznaka vlasništva poduzeća</t>
  </si>
  <si>
    <t>(potpis ovlaštene osobe obveznika podnošenja obrasca)</t>
  </si>
  <si>
    <t xml:space="preserve">         M.P.</t>
  </si>
  <si>
    <t>36220</t>
  </si>
  <si>
    <t xml:space="preserve">Proizvodnja nakita i srodnih proizvoda, d. n. </t>
  </si>
  <si>
    <t>36300</t>
  </si>
  <si>
    <t>Proizvodnja glazbenih instrumenata</t>
  </si>
  <si>
    <t>36400</t>
  </si>
  <si>
    <t>Proizvodnja sportske opreme</t>
  </si>
  <si>
    <t>36500</t>
  </si>
  <si>
    <t>Proizvodnja igara i igračaka</t>
  </si>
  <si>
    <t>36610</t>
  </si>
  <si>
    <t xml:space="preserve">Proizvodnja imitacije nakita (bižuterije) </t>
  </si>
  <si>
    <t>36620</t>
  </si>
  <si>
    <t>Proizvodnja metli i četaka</t>
  </si>
  <si>
    <t>36630</t>
  </si>
  <si>
    <t xml:space="preserve">Ostali raznovrsni proizvodi, d. n. </t>
  </si>
  <si>
    <t>37100</t>
  </si>
  <si>
    <t>Reciklaža metalnih ostataka i otpadaka</t>
  </si>
  <si>
    <t>37200</t>
  </si>
  <si>
    <t>Reciklaža nemetalnih ostataka i otpadaka</t>
  </si>
  <si>
    <t>40300</t>
  </si>
  <si>
    <t>Opskrba parom i toplom vodom</t>
  </si>
  <si>
    <t>41000</t>
  </si>
  <si>
    <t>Skupljanje, pročišćav. i distribucija vode</t>
  </si>
  <si>
    <t>45110</t>
  </si>
  <si>
    <t>Rušenje građ. objekata i zemljani radovi</t>
  </si>
  <si>
    <t>45120</t>
  </si>
  <si>
    <t xml:space="preserve">Pokusno bušenje, sondiranje terena za grad. </t>
  </si>
  <si>
    <t>45211</t>
  </si>
  <si>
    <t xml:space="preserve">Podizanje zgrada (visokogradnja) </t>
  </si>
  <si>
    <t>45212</t>
  </si>
  <si>
    <t>Izgradnja objekata niskogradnje</t>
  </si>
  <si>
    <t>45220</t>
  </si>
  <si>
    <t>Podizanje i pokrivanje krovnih konstrukcija</t>
  </si>
  <si>
    <t>45240</t>
  </si>
  <si>
    <t>Izgradnja hidrograđevinskih objekata</t>
  </si>
  <si>
    <t>45250</t>
  </si>
  <si>
    <t xml:space="preserve">Ostali građ. radovi (spec. izvođ. i oprema) </t>
  </si>
  <si>
    <t>45310</t>
  </si>
  <si>
    <t>Elektroinstalacijski radovi</t>
  </si>
  <si>
    <t>45320</t>
  </si>
  <si>
    <t>Izolacijski radovi</t>
  </si>
  <si>
    <t>45330</t>
  </si>
  <si>
    <t>Instalacije za vodu, plin, grijanje, hlađenje</t>
  </si>
  <si>
    <t>45340</t>
  </si>
  <si>
    <t>Ostali instalacijski radovi</t>
  </si>
  <si>
    <t>45410</t>
  </si>
  <si>
    <t>45420</t>
  </si>
  <si>
    <t>Ugradnja stolarije</t>
  </si>
  <si>
    <t>(popunjava registar)</t>
  </si>
  <si>
    <t>Evidencijski broj</t>
  </si>
  <si>
    <t>Zakonski predstavnik</t>
  </si>
  <si>
    <t>poduzetnika</t>
  </si>
  <si>
    <t>45430</t>
  </si>
  <si>
    <t>Postavljanje podnih i zidnih obloga</t>
  </si>
  <si>
    <t>45440</t>
  </si>
  <si>
    <t>Soboslikarski i staklarski radovi</t>
  </si>
  <si>
    <t>45450</t>
  </si>
  <si>
    <t>Ostali završni radovi</t>
  </si>
  <si>
    <t>45500</t>
  </si>
  <si>
    <t>Iznajm. građ. strojeva i opr. s rukovateljem</t>
  </si>
  <si>
    <t>50101</t>
  </si>
  <si>
    <t>Trgovina na veliko motornim vozilima</t>
  </si>
  <si>
    <t>50102</t>
  </si>
  <si>
    <t>50103</t>
  </si>
  <si>
    <t>Posredovanje u trgovini motornim vozilima</t>
  </si>
  <si>
    <t>50200</t>
  </si>
  <si>
    <t>Održavanje i popravak motornih vozila</t>
  </si>
  <si>
    <t>50301</t>
  </si>
  <si>
    <t xml:space="preserve">Trg. na veliko dijel. i priborom za mot. voz. </t>
  </si>
  <si>
    <t>50302</t>
  </si>
  <si>
    <t xml:space="preserve">Trg. na malo dijel. i priborom za mot. voz. </t>
  </si>
  <si>
    <t>50303</t>
  </si>
  <si>
    <t xml:space="preserve">Posred. u trg. dijel. i priborom za mot. voz. </t>
  </si>
  <si>
    <t>50401</t>
  </si>
  <si>
    <t>Trgovina na veliko motociklima i dijelovima</t>
  </si>
  <si>
    <t>50402</t>
  </si>
  <si>
    <t>Trgovina na malo motociklima i dijelovima</t>
  </si>
  <si>
    <t>50403</t>
  </si>
  <si>
    <t>50404</t>
  </si>
  <si>
    <t>Održavanje i popravak motocikla</t>
  </si>
  <si>
    <t>50500</t>
  </si>
  <si>
    <t>Trgov. na malo motornim gorivima i mazivima</t>
  </si>
  <si>
    <t>51110</t>
  </si>
  <si>
    <t xml:space="preserve">Posred. u trg. polj. , tekst. sirovinama i sl. </t>
  </si>
  <si>
    <t>51120</t>
  </si>
  <si>
    <t>Kontrolni zbroj (AOP 161 do 180)</t>
  </si>
  <si>
    <t>18. Iznos vlasničke glavnice poduzeća u vlasništvu inozemnih osoba</t>
  </si>
  <si>
    <t>19. Prihodi od prodaje proizvoda i usluga u inozemstvu vlasnički povezanim
      inozemnim poduzećima (dio pozicije pod AOP oznakom 098)</t>
  </si>
  <si>
    <t>20. Prihodi od prodaje roba u inozemstvu vlasnički povezanim
      inozemnim poduzećima (dio pozicije pod AOP oznakom 100)</t>
  </si>
  <si>
    <t>Datum zadnje revizije:</t>
  </si>
  <si>
    <t>&lt;datum zadnje revizije&gt;</t>
  </si>
  <si>
    <t>Posred. u trg. gorivima, rudama, metalima</t>
  </si>
  <si>
    <t>51130</t>
  </si>
  <si>
    <t xml:space="preserve">Posred. u trg. građ. drvom i građ. materijal. </t>
  </si>
  <si>
    <t>51140</t>
  </si>
  <si>
    <t>Posred. u trg. strojevima, ind. opremom i sl</t>
  </si>
  <si>
    <t>51150</t>
  </si>
  <si>
    <t>Posred. u trg. namještajem i proizv. za kuć</t>
  </si>
  <si>
    <t>51160</t>
  </si>
  <si>
    <t>Posred. u trg. tekstilom, odjećom, obućom</t>
  </si>
  <si>
    <t>51170</t>
  </si>
  <si>
    <t>Posred. u trg. hranom, pićima, duhanom</t>
  </si>
  <si>
    <t>51180</t>
  </si>
  <si>
    <t xml:space="preserve">Posred. u trg. specijalizirano za dr. proiz. </t>
  </si>
  <si>
    <t>51190</t>
  </si>
  <si>
    <t>Posred. u trgovini raznovrsnim proizvodima</t>
  </si>
  <si>
    <t>51210</t>
  </si>
  <si>
    <t xml:space="preserve">Trg. na veliko žitaricama, sjemenjem i sl. </t>
  </si>
  <si>
    <t>51220</t>
  </si>
  <si>
    <t>Trgovina na veliko cvijećem i sadnicama</t>
  </si>
  <si>
    <t>51230</t>
  </si>
  <si>
    <t>Trgovina na veliko živom stokom</t>
  </si>
  <si>
    <t>51240</t>
  </si>
  <si>
    <t>Trg. na veliko sirovim i štavljenim kožama</t>
  </si>
  <si>
    <t>51250</t>
  </si>
  <si>
    <t>Trgovina na veliko sirovim duhanom</t>
  </si>
  <si>
    <t>51310</t>
  </si>
  <si>
    <t>Trgovina na veliko voćem o povrćem</t>
  </si>
  <si>
    <t>51320</t>
  </si>
  <si>
    <t>Trg. na veliko mesom i mesnim proizvodima</t>
  </si>
  <si>
    <t>51330</t>
  </si>
  <si>
    <t>Trg. na veliko mlijekom, jajima, masnoćama</t>
  </si>
  <si>
    <t>51340</t>
  </si>
  <si>
    <t>Trg. na veliko alkoholnim i drugim pićima</t>
  </si>
  <si>
    <t>51350</t>
  </si>
  <si>
    <t>Trg. na veliko duhanskim proizvodima</t>
  </si>
  <si>
    <t>51360</t>
  </si>
  <si>
    <t>Trg. na veliko šećerom, čokoladom, bombonima</t>
  </si>
  <si>
    <t>51370</t>
  </si>
  <si>
    <t>Trg. na veliko kavom, čajevima, začinima</t>
  </si>
  <si>
    <t>51381</t>
  </si>
  <si>
    <t>Trg. na veliko ribama, školjkama i rakovima</t>
  </si>
  <si>
    <t>51383</t>
  </si>
  <si>
    <t>Trg. na veliko ostalim živežnim namirnicama</t>
  </si>
  <si>
    <t>51390</t>
  </si>
  <si>
    <t>Nespec. trg. na veliko živežnim namirnicama</t>
  </si>
  <si>
    <t>51410</t>
  </si>
  <si>
    <t>Trgovina na veliko tekstilom</t>
  </si>
  <si>
    <t>51421</t>
  </si>
  <si>
    <t>Trgovina na veliko odjećom</t>
  </si>
  <si>
    <t>51422</t>
  </si>
  <si>
    <t>Trgovina na veliko obućom</t>
  </si>
  <si>
    <t>51430</t>
  </si>
  <si>
    <t>Trg. na veliko el. aparatima za kućanstvo</t>
  </si>
  <si>
    <t>51440</t>
  </si>
  <si>
    <t>Trg. na veliko staklom, tapetama, sapunima</t>
  </si>
  <si>
    <t>51450</t>
  </si>
  <si>
    <t>Trgovina na veliko parfemima i kozmetikom</t>
  </si>
  <si>
    <t>51460</t>
  </si>
  <si>
    <t xml:space="preserve">Trgovina na veliko farmaceutskim proizv. </t>
  </si>
  <si>
    <t>51471</t>
  </si>
  <si>
    <t xml:space="preserve">Trg. na veliko namještajem, drvenim proizv. </t>
  </si>
  <si>
    <t>51472</t>
  </si>
  <si>
    <t>Trg. na veliko knjigama i papirnatom robom</t>
  </si>
  <si>
    <t>51473</t>
  </si>
  <si>
    <t>Trg. na veliko ostalim proizv. za kućanstvo</t>
  </si>
  <si>
    <t>51510</t>
  </si>
  <si>
    <t>Trg. na veliko gorivima i mazivima</t>
  </si>
  <si>
    <t>51520</t>
  </si>
  <si>
    <t>Trgovina na veliko metalima i rudama metala</t>
  </si>
  <si>
    <t>51531</t>
  </si>
  <si>
    <t>Trgovina na veliko drvom</t>
  </si>
  <si>
    <t>51532</t>
  </si>
  <si>
    <t xml:space="preserve">Trg. na veliko građ. mat. i sanitarnom opr. </t>
  </si>
  <si>
    <t>51540</t>
  </si>
  <si>
    <t xml:space="preserve">Trgovina na veliko željeznom robom i sl. </t>
  </si>
  <si>
    <t>51550</t>
  </si>
  <si>
    <t>Trgovina na veliko kemijskim proizvodima</t>
  </si>
  <si>
    <t>51560</t>
  </si>
  <si>
    <t>Trgovina na veliko ostalim poluproizvodima</t>
  </si>
  <si>
    <t>51570</t>
  </si>
  <si>
    <t>Trgovina na veliko ostacima i otpadom</t>
  </si>
  <si>
    <t>Trgovina na veliko alatnim strojevima</t>
  </si>
  <si>
    <t>Ostala trgovina na veliko</t>
  </si>
  <si>
    <t>52110</t>
  </si>
  <si>
    <t xml:space="preserve">Trg. na malo u nespec. prod. živežnim prod. </t>
  </si>
  <si>
    <t>52120</t>
  </si>
  <si>
    <t xml:space="preserve">Ost. trg. na malo u nespecijaliziranim prod. </t>
  </si>
  <si>
    <t>52210</t>
  </si>
  <si>
    <t>Trgovina na malo voćem i povrćem</t>
  </si>
  <si>
    <t>52220</t>
  </si>
  <si>
    <t>Trgov. na malo mesom i mesnim proizvodima</t>
  </si>
  <si>
    <t>52230</t>
  </si>
  <si>
    <t>Trgov. na malo ribama, školjkama i rakovima</t>
  </si>
  <si>
    <t>52240</t>
  </si>
  <si>
    <t>Trg. na malo kruhom, pecivom, slatkišima</t>
  </si>
  <si>
    <t>52250</t>
  </si>
  <si>
    <t>Trgovina na malo alkoholnim i drugim pićima</t>
  </si>
  <si>
    <t>52260</t>
  </si>
  <si>
    <t>Trgovina na malo duhanskim proizvodima</t>
  </si>
  <si>
    <t>52270</t>
  </si>
  <si>
    <t xml:space="preserve">Ost. trg. na malo živež. nam. u spec. prod. </t>
  </si>
  <si>
    <t>52310</t>
  </si>
  <si>
    <t>Ljekarne</t>
  </si>
  <si>
    <t>52320</t>
  </si>
  <si>
    <t xml:space="preserve">Trg. na malo medicinskim i ortoped. proizv. </t>
  </si>
  <si>
    <t>52330</t>
  </si>
  <si>
    <t xml:space="preserve">Trg. na malo kozmetičkim i toaletnim proizv. </t>
  </si>
  <si>
    <t>52410</t>
  </si>
  <si>
    <t>Trgovina na malo tekstilom</t>
  </si>
  <si>
    <t>52420</t>
  </si>
  <si>
    <t>Trgovina na malo odjećom</t>
  </si>
  <si>
    <t>52430</t>
  </si>
  <si>
    <t xml:space="preserve">Trgovina na malo obućom i kožnim proizvod. </t>
  </si>
  <si>
    <t>52441</t>
  </si>
  <si>
    <t>Trg. na malo namještajem i opr. za rasvjetu</t>
  </si>
  <si>
    <t>52442</t>
  </si>
  <si>
    <t>Trg. na malo ost. proizvodima za kućanstvo</t>
  </si>
  <si>
    <t>52450</t>
  </si>
  <si>
    <t>Trgovina na malo el. aparatima za kućanstvo</t>
  </si>
  <si>
    <t>52460</t>
  </si>
  <si>
    <t>Trg. na malo željeznom robom, bojama, staklom</t>
  </si>
  <si>
    <t>52470</t>
  </si>
  <si>
    <t>Trgov. na malo knjigama i papirnatom robom</t>
  </si>
  <si>
    <t>52481</t>
  </si>
  <si>
    <t>Trg. na malo uredskom opremom i računalima</t>
  </si>
  <si>
    <t>52482</t>
  </si>
  <si>
    <t>52483</t>
  </si>
  <si>
    <t>Trgovina na malo sportskom opremom</t>
  </si>
  <si>
    <t>52484</t>
  </si>
  <si>
    <t>Trgovina na malo igrama i igračkama</t>
  </si>
  <si>
    <t>52485</t>
  </si>
  <si>
    <t>Trgovina na malo cvijećem</t>
  </si>
  <si>
    <t>52486</t>
  </si>
  <si>
    <t>Trgovina na malo gorivima</t>
  </si>
  <si>
    <t>52487</t>
  </si>
  <si>
    <t>Ost. trg. na malo u spec. prodavaonicama</t>
  </si>
  <si>
    <t>52500</t>
  </si>
  <si>
    <t xml:space="preserve">Trg. na malo rabljenom robom u prodavaon. </t>
  </si>
  <si>
    <t>52610</t>
  </si>
  <si>
    <t>Trgovina na malo preko pošte</t>
  </si>
  <si>
    <t>52620</t>
  </si>
  <si>
    <t>Trgovina na malo na štandovima i tržnicama</t>
  </si>
  <si>
    <t>52630</t>
  </si>
  <si>
    <t>Ostala trgovina na malo izvan prodavaonica</t>
  </si>
  <si>
    <t>52710</t>
  </si>
  <si>
    <t>Popravak obuće i ostalih kožnih predmeta</t>
  </si>
  <si>
    <t>52720</t>
  </si>
  <si>
    <t>Popravak električnih aparata za kućanstvo</t>
  </si>
  <si>
    <t>52730</t>
  </si>
  <si>
    <t>Popravak satova i nakita</t>
  </si>
  <si>
    <t>52740</t>
  </si>
  <si>
    <t xml:space="preserve">Popravci, d. n. </t>
  </si>
  <si>
    <t>55210</t>
  </si>
  <si>
    <t>Omladinski hoteli i planinarski domovi</t>
  </si>
  <si>
    <t>55220</t>
  </si>
  <si>
    <t>Kampovi</t>
  </si>
  <si>
    <t>55231</t>
  </si>
  <si>
    <t>Ostali smješaj za boravak turista</t>
  </si>
  <si>
    <t>55232</t>
  </si>
  <si>
    <t>55233</t>
  </si>
  <si>
    <t>Studentski domovi</t>
  </si>
  <si>
    <t>55234</t>
  </si>
  <si>
    <t>Ostali smještaj</t>
  </si>
  <si>
    <t>55300</t>
  </si>
  <si>
    <t>Restorani</t>
  </si>
  <si>
    <t>55400</t>
  </si>
  <si>
    <t>Barovi</t>
  </si>
  <si>
    <t>55510</t>
  </si>
  <si>
    <t xml:space="preserve">Kantine (menze) </t>
  </si>
  <si>
    <t>55520</t>
  </si>
  <si>
    <t>Opskrbljivanje pripremljenom hranom</t>
  </si>
  <si>
    <t>60101</t>
  </si>
  <si>
    <t xml:space="preserve">Prijevoz putnika i robe (tereta) </t>
  </si>
  <si>
    <t>60102</t>
  </si>
  <si>
    <t>Vuča vlakova</t>
  </si>
  <si>
    <t>60211</t>
  </si>
  <si>
    <t>Redov. prijevoz putnika u međugrad. cest. prij</t>
  </si>
  <si>
    <t>60212</t>
  </si>
  <si>
    <t xml:space="preserve">Redov. prij. putnika u grad. i prigrad. prij. </t>
  </si>
  <si>
    <t>60220</t>
  </si>
  <si>
    <t>Taksislužba</t>
  </si>
  <si>
    <t>60230</t>
  </si>
  <si>
    <t>Ostali kopneni cestovni prijevoz putnika</t>
  </si>
  <si>
    <t>60240</t>
  </si>
  <si>
    <t>Cestovni prijevoz robe</t>
  </si>
  <si>
    <t>60300</t>
  </si>
  <si>
    <t>Cjevovodni transport</t>
  </si>
  <si>
    <t>61101</t>
  </si>
  <si>
    <t>Pomorski i obalni prijevoz putnika</t>
  </si>
  <si>
    <t>61102</t>
  </si>
  <si>
    <t>Pomorski i obalni prijevoz robe</t>
  </si>
  <si>
    <t>61103</t>
  </si>
  <si>
    <t>Taksiprijevoz na vodi</t>
  </si>
  <si>
    <t>61200</t>
  </si>
  <si>
    <t>Nakon unosa svih iznosa AOP oznaka provjerite odgovaraju li sumarne vrijednosti dobivene automatskim sumiranjem  vašem predlošku. Ako  ne odgovaraju, provjerite pojedinačne iznose koji ulaze u taj sumarni iznos.</t>
  </si>
  <si>
    <t>REFERENTNA STRANICA</t>
  </si>
  <si>
    <t>Riječni, jezerski i drugi prijevoz na vodi</t>
  </si>
  <si>
    <t>62100</t>
  </si>
  <si>
    <t>Redoviti zračni prijevoz</t>
  </si>
  <si>
    <t>62200</t>
  </si>
  <si>
    <t>Izvanredni zračni prijevoz</t>
  </si>
  <si>
    <t>62300</t>
  </si>
  <si>
    <t>Svemirski prijevoz</t>
  </si>
  <si>
    <t>63111</t>
  </si>
  <si>
    <t>Prekrcaj tereta u morskim lukama</t>
  </si>
  <si>
    <t>63112</t>
  </si>
  <si>
    <t xml:space="preserve">Prekr. tereta u riječ. lukama (pristaništima) </t>
  </si>
  <si>
    <t>63113</t>
  </si>
  <si>
    <t>Prekrcaj tereta na željezničkim kolodvorima</t>
  </si>
  <si>
    <t>63120</t>
  </si>
  <si>
    <t>Skladištenje robe</t>
  </si>
  <si>
    <t>63210</t>
  </si>
  <si>
    <t>Ostale prateće djelat. u kopnenom prijevozu</t>
  </si>
  <si>
    <t>63221</t>
  </si>
  <si>
    <t>Djelatnosti u pomorskom prijevozu</t>
  </si>
  <si>
    <t>63222</t>
  </si>
  <si>
    <t>Djelat. na unutrašnjim vodenim putovima</t>
  </si>
  <si>
    <t>63231</t>
  </si>
  <si>
    <t>Usluge u zračnim lukama</t>
  </si>
  <si>
    <t>63232</t>
  </si>
  <si>
    <t xml:space="preserve">Ost. prat. djel. u zrač. pr. , osim u zr. luk. </t>
  </si>
  <si>
    <t>63301</t>
  </si>
  <si>
    <t xml:space="preserve">Djel. putn. agencija organizatora i turoper. </t>
  </si>
  <si>
    <t>63302</t>
  </si>
  <si>
    <t>Djelatnosti putničkih agencija posrednika</t>
  </si>
  <si>
    <t>63303</t>
  </si>
  <si>
    <t>29410</t>
  </si>
  <si>
    <t>29420</t>
  </si>
  <si>
    <t>29430</t>
  </si>
  <si>
    <t>40110</t>
  </si>
  <si>
    <t>40120</t>
  </si>
  <si>
    <t>40130</t>
  </si>
  <si>
    <t>40210</t>
  </si>
  <si>
    <t>40220</t>
  </si>
  <si>
    <t>45231</t>
  </si>
  <si>
    <t>45232</t>
  </si>
  <si>
    <t>51810</t>
  </si>
  <si>
    <t>51820</t>
  </si>
  <si>
    <t>51830</t>
  </si>
  <si>
    <t>51840</t>
  </si>
  <si>
    <t>51850</t>
  </si>
  <si>
    <t>51860</t>
  </si>
  <si>
    <t>51870</t>
  </si>
  <si>
    <t>51880</t>
  </si>
  <si>
    <t>51900</t>
  </si>
  <si>
    <t>55100</t>
  </si>
  <si>
    <t>71401</t>
  </si>
  <si>
    <t>71402</t>
  </si>
  <si>
    <t>72210</t>
  </si>
  <si>
    <t>72220</t>
  </si>
  <si>
    <t>74111</t>
  </si>
  <si>
    <t>74112</t>
  </si>
  <si>
    <t>74851</t>
  </si>
  <si>
    <t>74852</t>
  </si>
  <si>
    <t>74860</t>
  </si>
  <si>
    <t>74870</t>
  </si>
  <si>
    <t>90010</t>
  </si>
  <si>
    <t>90020</t>
  </si>
  <si>
    <t>90030</t>
  </si>
  <si>
    <t>91121</t>
  </si>
  <si>
    <t>91122</t>
  </si>
  <si>
    <t>96000</t>
  </si>
  <si>
    <t>97000</t>
  </si>
  <si>
    <t>&lt;žiro račun&gt;</t>
  </si>
  <si>
    <t>&lt;matični broj&gt;</t>
  </si>
  <si>
    <t>&lt;naziv&gt;</t>
  </si>
  <si>
    <t>&lt;poštanski broj&gt;</t>
  </si>
  <si>
    <t>&lt;mjesto&gt;</t>
  </si>
  <si>
    <t>&lt;ulica i broj&gt;</t>
  </si>
  <si>
    <t>&lt;djelatnost&gt;</t>
  </si>
  <si>
    <t>&lt;županija&gt;</t>
  </si>
  <si>
    <t>&lt;općina&gt;</t>
  </si>
  <si>
    <t>&lt;MB pripojenog 1&gt;</t>
  </si>
  <si>
    <t>&lt;MB pripojenog 2&gt;</t>
  </si>
  <si>
    <t>&lt;MB pripojenog 3&gt;</t>
  </si>
  <si>
    <t>&lt;MB stat prom 1&gt;</t>
  </si>
  <si>
    <t>&lt;MB stat prom 2&gt;</t>
  </si>
  <si>
    <t>&lt;MB stat prom 3&gt;</t>
  </si>
  <si>
    <t>&lt;godina&gt;</t>
  </si>
  <si>
    <t>&lt;šif obveze revizije&gt;</t>
  </si>
  <si>
    <t>&lt;zakonski predst društva&gt;</t>
  </si>
  <si>
    <t>&lt;voditelj računovodstva&gt;</t>
  </si>
  <si>
    <t>&lt;kontakt osoba&gt;</t>
  </si>
  <si>
    <t>&lt;telefon&gt;</t>
  </si>
  <si>
    <t>&lt;telefax&gt;</t>
  </si>
  <si>
    <t>&lt;e-mail&gt;</t>
  </si>
  <si>
    <t>&lt;internet adresa&gt;</t>
  </si>
  <si>
    <t>STO_JE_UNUTRA</t>
  </si>
  <si>
    <t>Djel. turist. vodiča i ost. usluge turistima</t>
  </si>
  <si>
    <t>63400</t>
  </si>
  <si>
    <t>Djelatnost ostalih agencija u prometu</t>
  </si>
  <si>
    <t>64110</t>
  </si>
  <si>
    <t>Usluge javnih (državnih) pošta</t>
  </si>
  <si>
    <t>64120</t>
  </si>
  <si>
    <t>Kurirske usluge</t>
  </si>
  <si>
    <t>64200</t>
  </si>
  <si>
    <t>Telekomunikacije</t>
  </si>
  <si>
    <t>65110</t>
  </si>
  <si>
    <t>Središnje bankarstvo</t>
  </si>
  <si>
    <t>65121</t>
  </si>
  <si>
    <t>Poslovne banke</t>
  </si>
  <si>
    <t>65122</t>
  </si>
  <si>
    <t>65210</t>
  </si>
  <si>
    <t xml:space="preserve">Financijsko davanje u zakup (leasing) </t>
  </si>
  <si>
    <t>65220</t>
  </si>
  <si>
    <t>Ostalo kreditno posredovanje</t>
  </si>
  <si>
    <t>65230</t>
  </si>
  <si>
    <t xml:space="preserve">Ostalo financijsko posredovanje, d. n. </t>
  </si>
  <si>
    <t>66010</t>
  </si>
  <si>
    <t>Osiguranje života</t>
  </si>
  <si>
    <t>66020</t>
  </si>
  <si>
    <t>Mirovinski fondovi</t>
  </si>
  <si>
    <t>66030</t>
  </si>
  <si>
    <t>Ostalo osiguranje</t>
  </si>
  <si>
    <t>67110</t>
  </si>
  <si>
    <t>Poslovanje financijskoga tržišta</t>
  </si>
  <si>
    <t>67120</t>
  </si>
  <si>
    <t>Posredovanje u poslov. na financij. tržištim</t>
  </si>
  <si>
    <t>67130</t>
  </si>
  <si>
    <t xml:space="preserve">Pomoćne djel. u finan. posredovanju, d. n. </t>
  </si>
  <si>
    <t>67200</t>
  </si>
  <si>
    <t>Pomoćne djel. u osig. i mirov. fondovima</t>
  </si>
  <si>
    <t>70110</t>
  </si>
  <si>
    <t xml:space="preserve">Stvaranje novih nekretnina i prod. nekret. </t>
  </si>
  <si>
    <t>70120</t>
  </si>
  <si>
    <t xml:space="preserve">Kupnja i prodaja vlas. nekret. i prod. nekret. </t>
  </si>
  <si>
    <t>70200</t>
  </si>
  <si>
    <t>Iznajmljivanje vlastitih nekretnina</t>
  </si>
  <si>
    <t>70310</t>
  </si>
  <si>
    <t>Agencija za promet nekretninama</t>
  </si>
  <si>
    <t>70320</t>
  </si>
  <si>
    <t xml:space="preserve">Upravljanje nekret. , uz napaltu ili po ugov. </t>
  </si>
  <si>
    <t>71100</t>
  </si>
  <si>
    <t>Iznajmljivanje automobila</t>
  </si>
  <si>
    <t>71210</t>
  </si>
  <si>
    <t xml:space="preserve">Iznajmljivanje ost. kopnenih prom. sred. </t>
  </si>
  <si>
    <t>71220</t>
  </si>
  <si>
    <t>Iznajmljivanje plovnih prijevoz. sredstava</t>
  </si>
  <si>
    <t>71230</t>
  </si>
  <si>
    <t>Iznajmljivanje zračnih prijevoz. sredstava</t>
  </si>
  <si>
    <t>71310</t>
  </si>
  <si>
    <t xml:space="preserve">Iznajmljivanje poljoprivr. strojeva i opr. </t>
  </si>
  <si>
    <t>71320</t>
  </si>
  <si>
    <t xml:space="preserve">Iznajmljivanje strojeva i opreme za građ. </t>
  </si>
  <si>
    <t>71330</t>
  </si>
  <si>
    <t>Iznajm. ured. strojeva i opr. , uklj. računala</t>
  </si>
  <si>
    <t>71340</t>
  </si>
  <si>
    <t xml:space="preserve">Iznajmljivanje ost. strojeva i opreme, d. n. </t>
  </si>
  <si>
    <t>72100</t>
  </si>
  <si>
    <t>72300</t>
  </si>
  <si>
    <t>Obrada podataka</t>
  </si>
  <si>
    <t>72400</t>
  </si>
  <si>
    <t>Izrada i upravljanje bazama podataka</t>
  </si>
  <si>
    <t>72500</t>
  </si>
  <si>
    <t>Održavanj uredskih strojeva i računala</t>
  </si>
  <si>
    <t>72600</t>
  </si>
  <si>
    <t>Ostale srodne računalne aktivnosti</t>
  </si>
  <si>
    <t>73101</t>
  </si>
  <si>
    <t>Istraž. i razvoj u prirodnim znanostima</t>
  </si>
  <si>
    <t>73102</t>
  </si>
  <si>
    <t xml:space="preserve">Istraž. i raz. u prir. , tehn. i tehnol. znan. </t>
  </si>
  <si>
    <t>73201</t>
  </si>
  <si>
    <t>Istraživanje i razvoj u društv. znanostima</t>
  </si>
  <si>
    <t>73202</t>
  </si>
  <si>
    <t xml:space="preserve">Istraživanje i razvoj u humanističkim znan. </t>
  </si>
  <si>
    <t>74120</t>
  </si>
  <si>
    <t xml:space="preserve">Računov. i revizijski posl.;porezno savjet. </t>
  </si>
  <si>
    <t>74130</t>
  </si>
  <si>
    <t>Istraž. tržišta i ispit. javnog mnijenja</t>
  </si>
  <si>
    <t>74140</t>
  </si>
  <si>
    <t xml:space="preserve">Savjetovanje u vezi s poslovanjem i uprav. </t>
  </si>
  <si>
    <t>74150</t>
  </si>
  <si>
    <t>Upravljanje holding-društvima</t>
  </si>
  <si>
    <t>74200</t>
  </si>
  <si>
    <t xml:space="preserve">Arhitektonske i inženj. djel. i tehn. savjet. </t>
  </si>
  <si>
    <t>74300</t>
  </si>
  <si>
    <t>Tehničko ispitivanje i analiza</t>
  </si>
  <si>
    <t>74400</t>
  </si>
  <si>
    <t xml:space="preserve">Promidžba (reklama i propaganda) </t>
  </si>
  <si>
    <t>74500</t>
  </si>
  <si>
    <t>Posredovanje u zapošljavanju</t>
  </si>
  <si>
    <t>74600</t>
  </si>
  <si>
    <t>Istražne i zaštitne djelatnosti</t>
  </si>
  <si>
    <t>74700</t>
  </si>
  <si>
    <t>Čišćenje svih vrsta objekata</t>
  </si>
  <si>
    <t>74810</t>
  </si>
  <si>
    <t>Fotografske djelatnosti</t>
  </si>
  <si>
    <t>74820</t>
  </si>
  <si>
    <t>Djelatnosti pakiranja</t>
  </si>
  <si>
    <t>75111</t>
  </si>
  <si>
    <t>Zakonodavna izvršna i druga tijela rh</t>
  </si>
  <si>
    <t>75112</t>
  </si>
  <si>
    <t>Županijska predstavnička i izvršna tijela</t>
  </si>
  <si>
    <t>75113</t>
  </si>
  <si>
    <t>Gradska predstavnička i izvršna tijela</t>
  </si>
  <si>
    <t>75114</t>
  </si>
  <si>
    <t>Kotarska predstavnička i izvršna tijela</t>
  </si>
  <si>
    <t>75115</t>
  </si>
  <si>
    <t>Općinska predstavnička i izvršna tijela</t>
  </si>
  <si>
    <t>75116</t>
  </si>
  <si>
    <t xml:space="preserve">Djelatnost ostalih općih javnih službi, d. n. </t>
  </si>
  <si>
    <t>75120</t>
  </si>
  <si>
    <t>75130</t>
  </si>
  <si>
    <t>Regul. i poboljšav. poslov. u gospodarstvu</t>
  </si>
  <si>
    <t>75140</t>
  </si>
  <si>
    <t>Pomoćne uslužne djelat. za vladu u cjelini</t>
  </si>
  <si>
    <t>75210</t>
  </si>
  <si>
    <t>Vanjski poslovi</t>
  </si>
  <si>
    <t>75220</t>
  </si>
  <si>
    <t>Poslovi obrane</t>
  </si>
  <si>
    <t>75230</t>
  </si>
  <si>
    <t>Sudske i pravosudne djelatnosti</t>
  </si>
  <si>
    <t>75240</t>
  </si>
  <si>
    <t>Javna sigurnost, očuvanje javnog reda i mira</t>
  </si>
  <si>
    <t>75250</t>
  </si>
  <si>
    <t>Djelatnost vatrogasne službe</t>
  </si>
  <si>
    <t>75300</t>
  </si>
  <si>
    <t>Obvezno socijalno osiguranje</t>
  </si>
  <si>
    <t>80101</t>
  </si>
  <si>
    <t>Predškolsko obrazovanje</t>
  </si>
  <si>
    <t>80102</t>
  </si>
  <si>
    <t>Osnovno obrazovanje</t>
  </si>
  <si>
    <t>80210</t>
  </si>
  <si>
    <t>Opće obrazovanje na drugoj razini</t>
  </si>
  <si>
    <t>80220</t>
  </si>
  <si>
    <t>Tehničko i stručno obraz. na drugoj razini</t>
  </si>
  <si>
    <t>80300</t>
  </si>
  <si>
    <t>Visoko obrazovanje</t>
  </si>
  <si>
    <t>80410</t>
  </si>
  <si>
    <t>Djelatnosti vozačke škole</t>
  </si>
  <si>
    <t>80420</t>
  </si>
  <si>
    <t xml:space="preserve">Obrazovanje odraslih i ostalo obrazov. , d. n. </t>
  </si>
  <si>
    <t>85110</t>
  </si>
  <si>
    <t>Djelatnost bolnica</t>
  </si>
  <si>
    <t>85120</t>
  </si>
  <si>
    <t>Djelatnost medicinske prakse</t>
  </si>
  <si>
    <t>85130</t>
  </si>
  <si>
    <t>Djelatnost zubarske prakse</t>
  </si>
  <si>
    <t>85140</t>
  </si>
  <si>
    <t>Ostale djelatnosti humane medicine</t>
  </si>
  <si>
    <t>85200</t>
  </si>
  <si>
    <t>Veterinarske djelatnosti</t>
  </si>
  <si>
    <t>85310</t>
  </si>
  <si>
    <t>Djelatnosti socijalne skrbi sa smještajem</t>
  </si>
  <si>
    <t>85321</t>
  </si>
  <si>
    <t>Djelat. dječ. jaslice i dnevne skrbi o djeci</t>
  </si>
  <si>
    <t>85322</t>
  </si>
  <si>
    <t>Ostala socijalna skrb bez smještaja</t>
  </si>
  <si>
    <t>91110</t>
  </si>
  <si>
    <t>Djelatnost poslov. org. i org. poslodavaca</t>
  </si>
  <si>
    <t>91200</t>
  </si>
  <si>
    <t>Djelatnost sindikata</t>
  </si>
  <si>
    <t>91310</t>
  </si>
  <si>
    <t>Djelatnost vjerskih organizacija</t>
  </si>
  <si>
    <t>91320</t>
  </si>
  <si>
    <t>Djelatnost političkih organizacija</t>
  </si>
  <si>
    <t>91330</t>
  </si>
  <si>
    <t xml:space="preserve">Djel. ostalih članskih organizacija, d. n. </t>
  </si>
  <si>
    <t>92110</t>
  </si>
  <si>
    <t>Snimanje filmova i videofilmova</t>
  </si>
  <si>
    <t>Ako obveznik ima oznaku veličine 1, i organiziran je kao D.D., obvezan je u polju revizije popuniti podatak vrijednošću: svake tri godine (2) osim obveznika koji su u stečaju ili likvidaciji ili su iz nekih drugih razloga obveznici drukčije. Ako niste organizirani kao DD kontrolu zanemarite.</t>
  </si>
  <si>
    <t>92120</t>
  </si>
  <si>
    <t>Distribucija filmova i videofilmova</t>
  </si>
  <si>
    <t>92130</t>
  </si>
  <si>
    <t>Prikazivanje filmova</t>
  </si>
  <si>
    <t>92200</t>
  </si>
  <si>
    <t>Djelatnosti radija i televizije</t>
  </si>
  <si>
    <t>92310</t>
  </si>
  <si>
    <t>Kapitalni dobitak i kapitalni gubitak (AOP-i 061 i 062) - ako postoji dobitak ne može postojati gubitak i obratno</t>
  </si>
  <si>
    <t>Dobit i gubitak tekuće godine (AOP-i 068 i 069) - ako postoji dobitak ne može postojati gubitak i obratno</t>
  </si>
  <si>
    <t>Vrsta izvještaja:</t>
  </si>
  <si>
    <t>Naziv tvrtke:</t>
  </si>
  <si>
    <t>Poštanski broj:</t>
  </si>
  <si>
    <t>&lt;vrsta izvještaja&gt;</t>
  </si>
  <si>
    <t>Izvještaj kojeg ispunjava obveznik kome je kalendarska godina jednaka poslovnoj godini i kod kojeg u godini za koju se izvještaj podnosi nije bilo statusnih promjena, stečaja ili likvidacije.</t>
  </si>
  <si>
    <t>Opis šifre vrste izvještaja</t>
  </si>
  <si>
    <t>Izvještaj kojeg sastavlja obveznik u likvidaciji nad kojim je tijekom poslovne godine otvoren likvidacijski postupak (početno likvidacijsko izvješće).</t>
  </si>
  <si>
    <t>2340009-1100102745</t>
  </si>
  <si>
    <t>03277267</t>
  </si>
  <si>
    <t>Ingra d.d.</t>
  </si>
  <si>
    <t>Zagreb</t>
  </si>
  <si>
    <t>Alexandera von Humboldta 4b</t>
  </si>
  <si>
    <t>Igor Oppenheim</t>
  </si>
  <si>
    <t>Nevenka Šukara</t>
  </si>
  <si>
    <t>6102-355</t>
  </si>
  <si>
    <t>6156-394</t>
  </si>
  <si>
    <t>1</t>
  </si>
  <si>
    <t>Matični broj na listu "Podaci" obvezno se unosi i najvažniji je kriterij za prepoznavanje kojoj tvrtki pripada obrazac. Budite pažljivi pri unosu matičnog broja i unesite ga ispravno. U polja djelatnost, vlasništvo, županija i općina unosite samo šifru pripadajućeg podatka, ni u kojem slučaju ne unosite tekstualnu vrijednost. Na listu "ZupOpc" imate šifre za sve županije i općine, na listu "Djelat" šifre djelatnosti, a na listu "VrsteIzv" objašnjenje šifara vrste izvještaja.</t>
  </si>
  <si>
    <t>Kriteriji za veličinu veliki</t>
  </si>
  <si>
    <t>Kriteriji za veličinu srednji</t>
  </si>
  <si>
    <t>Djelatnosti pripreme za tiskanje</t>
  </si>
  <si>
    <t>Pomoćne djelatnosti povezane s tiskanjem</t>
  </si>
  <si>
    <t>Rezanje, oblikovanje i obrada ukrasnoga kamena i kamena za gradnju</t>
  </si>
  <si>
    <t>Proizvodnja sirovoga željeza, čelika i ferolegura</t>
  </si>
  <si>
    <t>Lijevanje ostalih obojenih metala, osim lijevanja unikata i sličnih odljevaka</t>
  </si>
  <si>
    <t>Lijevanje unikata i sličnih odljevaka, od ostalih obojenih metala</t>
  </si>
  <si>
    <t>Proizvodnja cisterni, rezervoara i sličnih posuda od metala</t>
  </si>
  <si>
    <t>Proizvodnja prijenosnog mehaniziranog ručnog alata</t>
  </si>
  <si>
    <t>Proizvodnja ostalih alatnih strojeva za obradu metala</t>
  </si>
  <si>
    <t>Proizvodnja ostalih alatnih strojeva, d. n.</t>
  </si>
  <si>
    <t>Proizvodnja novca</t>
  </si>
  <si>
    <t>Proizvodnja električne energije</t>
  </si>
  <si>
    <t>Prijenos električne energije</t>
  </si>
  <si>
    <t>Distribucija i trgovina električnom energijom</t>
  </si>
  <si>
    <t>Proizvodnja plina</t>
  </si>
  <si>
    <t>Distribucija i trgovina plinovitim gorivima distribucijskom mrežom</t>
  </si>
  <si>
    <t>Izgradnja autocesta i drugih cesta, uzletišta u zračnim lukama</t>
  </si>
  <si>
    <t>Izgradnja sportskih objekata</t>
  </si>
  <si>
    <t>Fasadni i štukaterski radovi</t>
  </si>
  <si>
    <t>Posredovanje u trgovini motociklima i njihovim dijelovima i priborom</t>
  </si>
  <si>
    <t>Trgovina na veliko strojevima za rudnike i građevinarstvo</t>
  </si>
  <si>
    <t>Trgovina na veliko strojevima za tekstilnu industriju, te strojevima za šivanje i pletenje</t>
  </si>
  <si>
    <t>Trgovina na veliko računalima, perifernom i programskom opremom (softverom)</t>
  </si>
  <si>
    <t>Trgovina na veliko ostalim uredskim strojevima i opremom</t>
  </si>
  <si>
    <t>Trgovina na veliko ostalim elektroničkim dijelovima i opremom</t>
  </si>
  <si>
    <t>Trgovina na veliko ostalim strojevima za uporabu u industriji, trgovini i plovidbi</t>
  </si>
  <si>
    <t>Trgovina na veliko poljoprivrednim strojevima, priključcima i oruđem, uključujući traktore</t>
  </si>
  <si>
    <t>Trgovina na malo satovima, nakitom, fotografskom, optičkom i sličnom opremom</t>
  </si>
  <si>
    <t>Hoteli</t>
  </si>
  <si>
    <t>Učenički domovi i internati</t>
  </si>
  <si>
    <t>Ostalo novčarsko posredovanje, d. n.</t>
  </si>
  <si>
    <t>Iznajmljivanje sportske opreme</t>
  </si>
  <si>
    <t>Iznajmljivanje ostalih predmeta za osobnu uporabu i kucanstvo, d. n.</t>
  </si>
  <si>
    <t>Pružanje savjeta o računalnoj opremi (hardveru)</t>
  </si>
  <si>
    <t>Izdavanje programske opreme (softvera)</t>
  </si>
  <si>
    <t>Ostalo savjetovanje i pribavljanje programske opreme (softvera)</t>
  </si>
  <si>
    <t>Odvjetnički poslovi</t>
  </si>
  <si>
    <t>Ostali pravni poslovi</t>
  </si>
  <si>
    <t>Tajničke djelatnosti</t>
  </si>
  <si>
    <t>Prevoditeljske djelatnosti</t>
  </si>
  <si>
    <t>Djelatnosti pozivnih centara</t>
  </si>
  <si>
    <t>Ostale poslovne djelatnosti, d. n.</t>
  </si>
  <si>
    <t>Reguliranje djelatnosti subjekata u zdravstvu, usluge u obrazovanju i kulturi i dr., 
osim obveznoga soc. osig.</t>
  </si>
  <si>
    <t>Skupljanje i pročišćavanje otpadnih voda</t>
  </si>
  <si>
    <t>Skupljanje i odvoz drugog smeća</t>
  </si>
  <si>
    <t>Sanitarne, pomoćne i slične djelatnosti</t>
  </si>
  <si>
    <t>Djelatnosti organizacija tehničke kulture</t>
  </si>
  <si>
    <t>Djelatnosti ostalih strukovnih organizacija</t>
  </si>
  <si>
    <t>Djelatnosti kućanstava koja zapošljavaju poslugu</t>
  </si>
  <si>
    <t>Djelatnosti privatnih kućanstava koja proizvode različite robe za vlastite potrebe</t>
  </si>
  <si>
    <t>Djelatnosti privatnih kućanstava koja obavljaju različite usluge za vlastite potrebe</t>
  </si>
  <si>
    <t>Svi iznosi unose se u kunama, bez lipa. U slučaju da bilo koji iznos pokušate unijeti s lipama ili pokušate unijeti negativnu vrijednost tamo gdje to nije dozvoljeno, Excel će javiti pogrešku i neće dozvoliti takav unos.</t>
  </si>
  <si>
    <t>Povećanje i smanjenje zaliha proizvodnje u tijeku i zaliha gotovih proizvoda (AOP-i 137 i 138) - ako postoji povećanje ne može postojati smanjenje i obratno</t>
  </si>
  <si>
    <t>AOP 179 je samo dio AOP-a 098 i ne može biti veći od njega ni u jednoj koloni podataka</t>
  </si>
  <si>
    <t>AOP 180 je samo dio AOP-a 100 i ne može biti veći od njega ni u jednoj koloni podataka</t>
  </si>
  <si>
    <t>Umjet. i knjiž. stvaral. i reprod. izvođenje</t>
  </si>
  <si>
    <t>92320</t>
  </si>
  <si>
    <t>Djelatnost objekata za kulturne priredbe</t>
  </si>
  <si>
    <t>92330</t>
  </si>
  <si>
    <t>Djelatnost sajmova i zabavnih parkova</t>
  </si>
  <si>
    <t>92340</t>
  </si>
  <si>
    <t xml:space="preserve">Ostale zabavne djelatnosti, d. n. </t>
  </si>
  <si>
    <t>92400</t>
  </si>
  <si>
    <t>Djelatnost novinskih agencija</t>
  </si>
  <si>
    <t>92511</t>
  </si>
  <si>
    <t>Djelatnost knjižnica</t>
  </si>
  <si>
    <t>92512</t>
  </si>
  <si>
    <t>Djelatnost javnih arhiva</t>
  </si>
  <si>
    <t>92521</t>
  </si>
  <si>
    <t>Djelatnost muzeja</t>
  </si>
  <si>
    <t>92522</t>
  </si>
  <si>
    <t>Zaštita kulturne baštine</t>
  </si>
  <si>
    <t>92530</t>
  </si>
  <si>
    <t>Djel. bot. i zool. vrtova i prirod. rezervata</t>
  </si>
  <si>
    <t>92610</t>
  </si>
  <si>
    <t>Djelatnosti sportskih arena i stadiona</t>
  </si>
  <si>
    <t>92621</t>
  </si>
  <si>
    <t>Djelatnost marina</t>
  </si>
  <si>
    <t>92622</t>
  </si>
  <si>
    <t>Ostale sportske djelatnosti, osim marina</t>
  </si>
  <si>
    <t>92710</t>
  </si>
  <si>
    <t>Djelatnost kockarnica i kladionica</t>
  </si>
  <si>
    <t>92720</t>
  </si>
  <si>
    <t xml:space="preserve">Ostale rekreacijske djelatnosti, d. n. </t>
  </si>
  <si>
    <t>93010</t>
  </si>
  <si>
    <t xml:space="preserve">Pranje i kem. čišć. tekstila i krzn. proizv. </t>
  </si>
  <si>
    <t>93020</t>
  </si>
  <si>
    <t>Frizerski saloni i saloni za uljepšavanje</t>
  </si>
  <si>
    <t>93030</t>
  </si>
  <si>
    <t>Pogrebne i srodne djelatnosti</t>
  </si>
  <si>
    <t>93040</t>
  </si>
  <si>
    <t>Djelatnost za poboljšanje fizičke kondicije</t>
  </si>
  <si>
    <t>93050</t>
  </si>
  <si>
    <t xml:space="preserve">Ostale uslužne djelatnosti, d. n. </t>
  </si>
  <si>
    <t>95000</t>
  </si>
  <si>
    <t>99000</t>
  </si>
  <si>
    <t>RAZLIKE</t>
  </si>
  <si>
    <t>Kontrola izračunava prosječnu plaću po formuli: AOP 132 / AOP 165 / AOP 161. Svrha kontrole je da se prema prosječnoj plaći vidi da li je ispravno upisan broj zaposlenih, broj mjeseci poslovanja i isplaćena neto plaća." Ako je kontrola nezadovoljena, provjerite još jednom što ste upisali pod ove AOP-e. Ako su vrijednosti dobro upisane, ovu kontrolu možete zanemariti.</t>
  </si>
  <si>
    <t xml:space="preserve">Opis dodatne kontrole
</t>
  </si>
  <si>
    <t>Izvanteritorijalne organizacije i tijela</t>
  </si>
  <si>
    <t>AOP</t>
  </si>
  <si>
    <t>OPIS</t>
  </si>
  <si>
    <t>KOL1</t>
  </si>
  <si>
    <t>KOL2</t>
  </si>
  <si>
    <t>Žiroračun:</t>
  </si>
  <si>
    <t>Mat. broj:</t>
  </si>
  <si>
    <t>Dodatni podaci</t>
  </si>
  <si>
    <t>2. PRIRODNA BOGATSTVA (009+010+011)</t>
  </si>
  <si>
    <t>1. ZALIHE (035+036+037+038+039)</t>
  </si>
  <si>
    <t>3. NOVAC (051+052+053)</t>
  </si>
  <si>
    <t>C) VREMENSKA RAZGRANIČENJA (055+056)</t>
  </si>
  <si>
    <t>D) GUBITAK IZNAD VISINE KAPITALA</t>
  </si>
  <si>
    <t>B) DUGOROČNE OBVEZE (072+073+074+075+076+077+078+079+080+081)</t>
  </si>
  <si>
    <t>C) KRATKOROČNE OBVEZE (083+084+085+086+087+088+089+090+091)</t>
  </si>
  <si>
    <t>D) VREMENSKA RAZGRANIČENJA (093+094)</t>
  </si>
  <si>
    <t>UKUPNA PASIVA (059+071+082+092)</t>
  </si>
  <si>
    <t>UKUPNI PRIHODI (097+106+111)</t>
  </si>
  <si>
    <t>2. IZVANREDNI PRIHODI (107+108+109+110)</t>
  </si>
  <si>
    <t>3. FINANCIJSKI PRIHODI (112+113+114+115+116+117+118+119)</t>
  </si>
  <si>
    <t>B) UKUPNI RASHODI (121+140+149)</t>
  </si>
  <si>
    <t>1. RASHODI POSLOVANJA (122+138+139) ili (122-137+139)</t>
  </si>
  <si>
    <t>3. FINANCIJSKI RASHODI (150+151+152+153+154+155)</t>
  </si>
  <si>
    <t>C) DOBIT PRIJE OPOREZIVANJA (096-120)</t>
  </si>
  <si>
    <t>D) GUBITAK PRIJE OPOREZIVANJA (120-096)</t>
  </si>
  <si>
    <t>E) POREZ NA DOBIT</t>
  </si>
  <si>
    <t>F) DOBIT NAKON OPOREZIVANJA (156-158)</t>
  </si>
  <si>
    <t>G) GUBITAK NAKON OPOREZIVANJA (157+158) ili (158-156)</t>
  </si>
  <si>
    <t>1. Broj mjeseci poslovanja</t>
  </si>
  <si>
    <t>2. Oznaka veličine</t>
  </si>
  <si>
    <t>3. Oznaka vlasništva</t>
  </si>
  <si>
    <t>5. Prosječan broj zaposlenih na bazi sati rada (puni broj)</t>
  </si>
  <si>
    <t>7. Obračunati pretporez za razdoblje od 1.1. do 31. 12.</t>
  </si>
  <si>
    <t>11. Premija osiguranja (bruto) za razdoblje od 1.1. do 31.12.</t>
  </si>
  <si>
    <t>14. Stipendije za razdoblje od 1.1. do 31.12.</t>
  </si>
  <si>
    <t>15. Investicije u razdoblju od 1.1. do 31.12.</t>
  </si>
  <si>
    <t>16. Uvoz u razdoblju 1.1. do 31. 12.</t>
  </si>
  <si>
    <t xml:space="preserve">   a) Razvojni projekti</t>
  </si>
  <si>
    <t xml:space="preserve">   b) Patenti, licencije, koncesije, zaštitni znaci i ostala slična prava</t>
  </si>
  <si>
    <t xml:space="preserve">   c) Goodwill</t>
  </si>
  <si>
    <t xml:space="preserve">   d) Ostala nematerijalna imovina</t>
  </si>
  <si>
    <t xml:space="preserve">   e) Predujmovi za nematerijalnu imovinu</t>
  </si>
  <si>
    <t xml:space="preserve">   a) Zemljište</t>
  </si>
  <si>
    <t xml:space="preserve">   b) Šume</t>
  </si>
  <si>
    <t xml:space="preserve">   c) Predujmovi za šume i zemljišta</t>
  </si>
  <si>
    <t>A) DUGOTRAJNA IMOVINA I DUGOROČNA FINANCIJSKA 
    IMOVINA (002+008+012+024)</t>
  </si>
  <si>
    <t>3. MATERIJALNA IMOVINA 
   (013+014+015+016+017+018+019+020+021+022+023)</t>
  </si>
  <si>
    <t xml:space="preserve">   a) Zgrade (osim stambenih zgrada)</t>
  </si>
  <si>
    <t xml:space="preserve">   b) Ostali građevinski objekti</t>
  </si>
  <si>
    <t xml:space="preserve">   c) Postrojenja i oprema (strojevi)</t>
  </si>
  <si>
    <t xml:space="preserve">   d) Alati, pogonski i uredski namještaj</t>
  </si>
  <si>
    <t xml:space="preserve">   e) Prijevozna sredstva</t>
  </si>
  <si>
    <t xml:space="preserve">   f) Osnovno stado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</si>
</sst>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kn&quot;;\-#,##0&quot;kn&quot;"/>
    <numFmt numFmtId="165" formatCode="#,##0&quot;kn&quot;;[Red]\-#,##0&quot;kn&quot;"/>
    <numFmt numFmtId="166" formatCode="#,##0.00&quot;kn&quot;;\-#,##0.00&quot;kn&quot;"/>
    <numFmt numFmtId="167" formatCode="#,##0.00&quot;kn&quot;;[Red]\-#,##0.00&quot;kn&quot;"/>
    <numFmt numFmtId="168" formatCode="_-* #,##0&quot;kn&quot;_-;\-* #,##0&quot;kn&quot;_-;_-* &quot;-&quot;&quot;kn&quot;_-;_-@_-"/>
    <numFmt numFmtId="169" formatCode="_-* #,##0_k_n_-;\-* #,##0_k_n_-;_-* &quot;-&quot;_k_n_-;_-@_-"/>
    <numFmt numFmtId="170" formatCode="_-* #,##0.00&quot;kn&quot;_-;\-* #,##0.00&quot;kn&quot;_-;_-* &quot;-&quot;??&quot;kn&quot;_-;_-@_-"/>
    <numFmt numFmtId="171" formatCode="_-* #,##0.00_k_n_-;\-* #,##0.00_k_n_-;_-* &quot;-&quot;??_k_n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00"/>
    <numFmt numFmtId="177" formatCode="#,##0.00&quot; kn&quot;;\-#,##0.00&quot; kn&quot;"/>
    <numFmt numFmtId="178" formatCode="0.0000000000"/>
    <numFmt numFmtId="179" formatCode="00"/>
    <numFmt numFmtId="180" formatCode="0.0"/>
    <numFmt numFmtId="181" formatCode="mm/dd/yy"/>
  </numFmts>
  <fonts count="35">
    <font>
      <sz val="10"/>
      <name val="Arial"/>
      <family val="0"/>
    </font>
    <font>
      <sz val="10"/>
      <color indexed="8"/>
      <name val="MS Sans Serif"/>
      <family val="0"/>
    </font>
    <font>
      <sz val="10"/>
      <name val="Arial CE"/>
      <family val="2"/>
    </font>
    <font>
      <b/>
      <sz val="8"/>
      <color indexed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CE"/>
      <family val="0"/>
    </font>
    <font>
      <b/>
      <sz val="14"/>
      <color indexed="12"/>
      <name val="Arial CE"/>
      <family val="0"/>
    </font>
    <font>
      <b/>
      <sz val="14"/>
      <color indexed="12"/>
      <name val="Arial"/>
      <family val="0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0"/>
      <color indexed="8"/>
      <name val="Arial CE"/>
      <family val="0"/>
    </font>
    <font>
      <sz val="8"/>
      <name val="Arial"/>
      <family val="2"/>
    </font>
    <font>
      <sz val="9"/>
      <name val="Arial CE"/>
      <family val="2"/>
    </font>
    <font>
      <sz val="9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color indexed="9"/>
      <name val="Arial CE"/>
      <family val="2"/>
    </font>
    <font>
      <sz val="12"/>
      <color indexed="9"/>
      <name val="Arial"/>
      <family val="0"/>
    </font>
    <font>
      <b/>
      <sz val="10"/>
      <color indexed="12"/>
      <name val="Arial CE"/>
      <family val="2"/>
    </font>
    <font>
      <sz val="1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>
        <color indexed="8"/>
      </left>
      <right style="hair">
        <color indexed="8"/>
      </right>
      <top style="thin"/>
      <bottom style="hair"/>
    </border>
    <border>
      <left style="hair">
        <color indexed="8"/>
      </left>
      <right style="thin"/>
      <top style="thin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thin"/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thin"/>
      <bottom style="hair"/>
    </border>
    <border>
      <left style="thin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17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3" fontId="15" fillId="0" borderId="3" xfId="0" applyNumberFormat="1" applyFont="1" applyBorder="1" applyAlignment="1" applyProtection="1">
      <alignment vertical="center"/>
      <protection locked="0"/>
    </xf>
    <xf numFmtId="3" fontId="15" fillId="0" borderId="0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/>
    </xf>
    <xf numFmtId="0" fontId="11" fillId="0" borderId="0" xfId="17" applyFont="1" applyFill="1" applyBorder="1" applyAlignment="1">
      <alignment horizontal="left"/>
      <protection/>
    </xf>
    <xf numFmtId="0" fontId="11" fillId="0" borderId="0" xfId="17" applyFont="1" applyFill="1" applyBorder="1" applyAlignment="1">
      <alignment horizontal="right"/>
      <protection/>
    </xf>
    <xf numFmtId="176" fontId="16" fillId="0" borderId="6" xfId="16" applyNumberFormat="1" applyFont="1" applyFill="1" applyBorder="1" applyAlignment="1">
      <alignment horizontal="center" vertical="center" wrapText="1"/>
      <protection/>
    </xf>
    <xf numFmtId="176" fontId="16" fillId="0" borderId="7" xfId="16" applyNumberFormat="1" applyFont="1" applyFill="1" applyBorder="1" applyAlignment="1">
      <alignment horizontal="center" vertical="center" wrapText="1"/>
      <protection/>
    </xf>
    <xf numFmtId="176" fontId="16" fillId="0" borderId="8" xfId="16" applyNumberFormat="1" applyFont="1" applyFill="1" applyBorder="1" applyAlignment="1">
      <alignment horizontal="center" vertical="center" wrapText="1"/>
      <protection/>
    </xf>
    <xf numFmtId="176" fontId="16" fillId="0" borderId="9" xfId="16" applyNumberFormat="1" applyFont="1" applyFill="1" applyBorder="1" applyAlignment="1">
      <alignment horizontal="center" vertical="center" wrapText="1"/>
      <protection/>
    </xf>
    <xf numFmtId="176" fontId="16" fillId="0" borderId="10" xfId="16" applyNumberFormat="1" applyFont="1" applyFill="1" applyBorder="1" applyAlignment="1">
      <alignment horizontal="center" vertical="center" wrapText="1"/>
      <protection/>
    </xf>
    <xf numFmtId="176" fontId="16" fillId="4" borderId="6" xfId="16" applyNumberFormat="1" applyFont="1" applyFill="1" applyBorder="1" applyAlignment="1">
      <alignment horizontal="center" vertical="center" wrapText="1"/>
      <protection/>
    </xf>
    <xf numFmtId="176" fontId="16" fillId="4" borderId="11" xfId="16" applyNumberFormat="1" applyFont="1" applyFill="1" applyBorder="1" applyAlignment="1">
      <alignment horizontal="center" vertical="center" wrapText="1"/>
      <protection/>
    </xf>
    <xf numFmtId="176" fontId="16" fillId="4" borderId="7" xfId="16" applyNumberFormat="1" applyFont="1" applyFill="1" applyBorder="1" applyAlignment="1">
      <alignment horizontal="center" vertical="center" wrapText="1"/>
      <protection/>
    </xf>
    <xf numFmtId="176" fontId="16" fillId="0" borderId="7" xfId="16" applyNumberFormat="1" applyFont="1" applyFill="1" applyBorder="1" applyAlignment="1">
      <alignment horizontal="center" vertical="center" wrapText="1"/>
      <protection/>
    </xf>
    <xf numFmtId="176" fontId="16" fillId="4" borderId="8" xfId="16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top"/>
    </xf>
    <xf numFmtId="0" fontId="10" fillId="5" borderId="0" xfId="0" applyFont="1" applyFill="1" applyAlignment="1">
      <alignment/>
    </xf>
    <xf numFmtId="0" fontId="7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176" fontId="16" fillId="0" borderId="0" xfId="16" applyNumberFormat="1" applyFont="1" applyFill="1" applyBorder="1" applyAlignment="1">
      <alignment horizontal="center" vertical="center" wrapText="1"/>
      <protection/>
    </xf>
    <xf numFmtId="0" fontId="16" fillId="0" borderId="0" xfId="16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 applyProtection="1">
      <alignment vertical="center"/>
      <protection/>
    </xf>
    <xf numFmtId="176" fontId="16" fillId="0" borderId="0" xfId="16" applyNumberFormat="1" applyFont="1" applyFill="1" applyBorder="1" applyAlignment="1">
      <alignment horizontal="left" vertical="center"/>
      <protection/>
    </xf>
    <xf numFmtId="3" fontId="2" fillId="6" borderId="12" xfId="0" applyNumberFormat="1" applyFont="1" applyFill="1" applyBorder="1" applyAlignment="1" applyProtection="1">
      <alignment vertical="center"/>
      <protection locked="0"/>
    </xf>
    <xf numFmtId="3" fontId="2" fillId="6" borderId="13" xfId="0" applyNumberFormat="1" applyFont="1" applyFill="1" applyBorder="1" applyAlignment="1" applyProtection="1">
      <alignment vertical="center"/>
      <protection locked="0"/>
    </xf>
    <xf numFmtId="3" fontId="2" fillId="6" borderId="14" xfId="0" applyNumberFormat="1" applyFont="1" applyFill="1" applyBorder="1" applyAlignment="1" applyProtection="1">
      <alignment vertical="center"/>
      <protection locked="0"/>
    </xf>
    <xf numFmtId="3" fontId="2" fillId="6" borderId="15" xfId="0" applyNumberFormat="1" applyFont="1" applyFill="1" applyBorder="1" applyAlignment="1" applyProtection="1">
      <alignment vertical="center"/>
      <protection locked="0"/>
    </xf>
    <xf numFmtId="3" fontId="2" fillId="6" borderId="16" xfId="0" applyNumberFormat="1" applyFont="1" applyFill="1" applyBorder="1" applyAlignment="1" applyProtection="1">
      <alignment vertical="center"/>
      <protection locked="0"/>
    </xf>
    <xf numFmtId="3" fontId="2" fillId="7" borderId="12" xfId="0" applyNumberFormat="1" applyFont="1" applyFill="1" applyBorder="1" applyAlignment="1" applyProtection="1">
      <alignment vertical="center"/>
      <protection/>
    </xf>
    <xf numFmtId="3" fontId="2" fillId="7" borderId="17" xfId="0" applyNumberFormat="1" applyFont="1" applyFill="1" applyBorder="1" applyAlignment="1" applyProtection="1">
      <alignment vertical="center"/>
      <protection/>
    </xf>
    <xf numFmtId="3" fontId="2" fillId="7" borderId="13" xfId="0" applyNumberFormat="1" applyFont="1" applyFill="1" applyBorder="1" applyAlignment="1" applyProtection="1">
      <alignment vertical="center"/>
      <protection/>
    </xf>
    <xf numFmtId="3" fontId="2" fillId="7" borderId="14" xfId="0" applyNumberFormat="1" applyFont="1" applyFill="1" applyBorder="1" applyAlignment="1" applyProtection="1">
      <alignment vertical="center"/>
      <protection/>
    </xf>
    <xf numFmtId="3" fontId="2" fillId="7" borderId="16" xfId="0" applyNumberFormat="1" applyFont="1" applyFill="1" applyBorder="1" applyAlignment="1" applyProtection="1">
      <alignment vertical="center"/>
      <protection/>
    </xf>
    <xf numFmtId="3" fontId="2" fillId="7" borderId="15" xfId="0" applyNumberFormat="1" applyFont="1" applyFill="1" applyBorder="1" applyAlignment="1" applyProtection="1">
      <alignment vertical="center"/>
      <protection/>
    </xf>
    <xf numFmtId="3" fontId="2" fillId="7" borderId="18" xfId="0" applyNumberFormat="1" applyFont="1" applyFill="1" applyBorder="1" applyAlignment="1" applyProtection="1">
      <alignment vertical="center"/>
      <protection/>
    </xf>
    <xf numFmtId="3" fontId="2" fillId="7" borderId="19" xfId="0" applyNumberFormat="1" applyFont="1" applyFill="1" applyBorder="1" applyAlignment="1" applyProtection="1">
      <alignment vertical="center"/>
      <protection/>
    </xf>
    <xf numFmtId="3" fontId="2" fillId="7" borderId="20" xfId="0" applyNumberFormat="1" applyFont="1" applyFill="1" applyBorder="1" applyAlignment="1" applyProtection="1">
      <alignment vertical="center"/>
      <protection/>
    </xf>
    <xf numFmtId="1" fontId="20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176" fontId="16" fillId="0" borderId="21" xfId="16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vertical="center"/>
      <protection/>
    </xf>
    <xf numFmtId="49" fontId="2" fillId="6" borderId="23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left"/>
    </xf>
    <xf numFmtId="14" fontId="2" fillId="6" borderId="23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" fontId="9" fillId="0" borderId="2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right" vertical="top"/>
    </xf>
    <xf numFmtId="3" fontId="8" fillId="0" borderId="23" xfId="0" applyNumberFormat="1" applyFont="1" applyFill="1" applyBorder="1" applyAlignment="1">
      <alignment horizontal="center" vertical="top" wrapText="1"/>
    </xf>
    <xf numFmtId="176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3" fontId="9" fillId="0" borderId="23" xfId="0" applyNumberFormat="1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  <xf numFmtId="14" fontId="9" fillId="0" borderId="23" xfId="0" applyNumberFormat="1" applyFont="1" applyFill="1" applyBorder="1" applyAlignment="1">
      <alignment horizontal="center" vertical="top"/>
    </xf>
    <xf numFmtId="14" fontId="0" fillId="0" borderId="0" xfId="0" applyNumberFormat="1" applyAlignment="1">
      <alignment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3" fontId="2" fillId="3" borderId="24" xfId="0" applyNumberFormat="1" applyFont="1" applyFill="1" applyBorder="1" applyAlignment="1" applyProtection="1">
      <alignment horizontal="center" vertical="center" wrapText="1"/>
      <protection/>
    </xf>
    <xf numFmtId="3" fontId="2" fillId="3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26" xfId="17" applyFont="1" applyFill="1" applyBorder="1" applyAlignment="1">
      <alignment horizontal="left" wrapText="1"/>
      <protection/>
    </xf>
    <xf numFmtId="0" fontId="20" fillId="0" borderId="26" xfId="17" applyFont="1" applyFill="1" applyBorder="1" applyAlignment="1">
      <alignment horizontal="right" wrapText="1"/>
      <protection/>
    </xf>
    <xf numFmtId="0" fontId="11" fillId="0" borderId="3" xfId="17" applyFont="1" applyFill="1" applyBorder="1" applyAlignment="1">
      <alignment horizontal="right"/>
      <protection/>
    </xf>
    <xf numFmtId="0" fontId="11" fillId="0" borderId="27" xfId="17" applyFont="1" applyFill="1" applyBorder="1" applyAlignment="1">
      <alignment horizontal="left"/>
      <protection/>
    </xf>
    <xf numFmtId="0" fontId="11" fillId="0" borderId="3" xfId="17" applyFont="1" applyFill="1" applyBorder="1" applyAlignment="1">
      <alignment horizontal="right"/>
      <protection/>
    </xf>
    <xf numFmtId="0" fontId="11" fillId="0" borderId="28" xfId="17" applyFont="1" applyFill="1" applyBorder="1" applyAlignment="1">
      <alignment horizontal="right"/>
      <protection/>
    </xf>
    <xf numFmtId="0" fontId="11" fillId="0" borderId="29" xfId="17" applyFont="1" applyFill="1" applyBorder="1" applyAlignment="1">
      <alignment horizontal="left"/>
      <protection/>
    </xf>
    <xf numFmtId="0" fontId="11" fillId="0" borderId="22" xfId="17" applyFont="1" applyFill="1" applyBorder="1" applyAlignment="1">
      <alignment horizontal="left"/>
      <protection/>
    </xf>
    <xf numFmtId="0" fontId="3" fillId="8" borderId="4" xfId="18" applyFont="1" applyFill="1" applyBorder="1" applyAlignment="1">
      <alignment horizontal="center"/>
      <protection/>
    </xf>
    <xf numFmtId="0" fontId="3" fillId="8" borderId="5" xfId="18" applyFont="1" applyFill="1" applyBorder="1" applyAlignment="1">
      <alignment horizontal="center"/>
      <protection/>
    </xf>
    <xf numFmtId="0" fontId="20" fillId="0" borderId="0" xfId="15" applyFont="1" applyFill="1" applyBorder="1" applyAlignment="1">
      <alignment horizontal="left" vertical="top" wrapText="1"/>
      <protection/>
    </xf>
    <xf numFmtId="49" fontId="20" fillId="0" borderId="0" xfId="15" applyNumberFormat="1" applyFont="1" applyFill="1" applyBorder="1" applyAlignment="1">
      <alignment horizontal="left" vertical="top" wrapText="1"/>
      <protection/>
    </xf>
    <xf numFmtId="1" fontId="5" fillId="6" borderId="30" xfId="0" applyNumberFormat="1" applyFont="1" applyFill="1" applyBorder="1" applyAlignment="1" applyProtection="1">
      <alignment horizontal="left" vertical="center"/>
      <protection locked="0"/>
    </xf>
    <xf numFmtId="49" fontId="5" fillId="6" borderId="30" xfId="0" applyNumberFormat="1" applyFont="1" applyFill="1" applyBorder="1" applyAlignment="1" applyProtection="1">
      <alignment horizontal="left" vertical="center"/>
      <protection locked="0"/>
    </xf>
    <xf numFmtId="49" fontId="5" fillId="6" borderId="31" xfId="0" applyNumberFormat="1" applyFont="1" applyFill="1" applyBorder="1" applyAlignment="1" applyProtection="1">
      <alignment horizontal="left" vertical="center"/>
      <protection locked="0"/>
    </xf>
    <xf numFmtId="49" fontId="5" fillId="6" borderId="31" xfId="0" applyNumberFormat="1" applyFont="1" applyFill="1" applyBorder="1" applyAlignment="1" applyProtection="1">
      <alignment horizontal="left" vertical="center" wrapText="1"/>
      <protection locked="0"/>
    </xf>
    <xf numFmtId="3" fontId="5" fillId="6" borderId="31" xfId="0" applyNumberFormat="1" applyFont="1" applyFill="1" applyBorder="1" applyAlignment="1" applyProtection="1">
      <alignment horizontal="left" vertical="center"/>
      <protection locked="0"/>
    </xf>
    <xf numFmtId="3" fontId="5" fillId="6" borderId="32" xfId="0" applyNumberFormat="1" applyFont="1" applyFill="1" applyBorder="1" applyAlignment="1" applyProtection="1">
      <alignment horizontal="left" vertical="center"/>
      <protection locked="0"/>
    </xf>
    <xf numFmtId="4" fontId="5" fillId="7" borderId="33" xfId="0" applyNumberFormat="1" applyFont="1" applyFill="1" applyBorder="1" applyAlignment="1" applyProtection="1">
      <alignment horizontal="left" vertical="center"/>
      <protection/>
    </xf>
    <xf numFmtId="0" fontId="3" fillId="8" borderId="4" xfId="18" applyFont="1" applyFill="1" applyBorder="1" applyAlignment="1">
      <alignment horizontal="center" vertical="center"/>
      <protection/>
    </xf>
    <xf numFmtId="0" fontId="3" fillId="8" borderId="5" xfId="18" applyFont="1" applyFill="1" applyBorder="1" applyAlignment="1">
      <alignment horizontal="center" vertical="center"/>
      <protection/>
    </xf>
    <xf numFmtId="0" fontId="20" fillId="0" borderId="4" xfId="15" applyFont="1" applyFill="1" applyBorder="1" applyAlignment="1">
      <alignment horizontal="center" vertical="center" wrapText="1"/>
      <protection/>
    </xf>
    <xf numFmtId="49" fontId="20" fillId="0" borderId="5" xfId="15" applyNumberFormat="1" applyFont="1" applyFill="1" applyBorder="1" applyAlignment="1">
      <alignment horizontal="left" vertical="center" wrapText="1"/>
      <protection/>
    </xf>
    <xf numFmtId="1" fontId="9" fillId="0" borderId="23" xfId="0" applyNumberFormat="1" applyFont="1" applyFill="1" applyBorder="1" applyAlignment="1">
      <alignment horizontal="center"/>
    </xf>
    <xf numFmtId="1" fontId="5" fillId="6" borderId="31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Alignment="1">
      <alignment/>
    </xf>
    <xf numFmtId="0" fontId="25" fillId="5" borderId="7" xfId="0" applyFont="1" applyFill="1" applyBorder="1" applyAlignment="1">
      <alignment vertical="center" wrapText="1"/>
    </xf>
    <xf numFmtId="0" fontId="27" fillId="5" borderId="8" xfId="0" applyFont="1" applyFill="1" applyBorder="1" applyAlignment="1">
      <alignment vertical="top" wrapText="1"/>
    </xf>
    <xf numFmtId="0" fontId="27" fillId="5" borderId="9" xfId="0" applyFont="1" applyFill="1" applyBorder="1" applyAlignment="1">
      <alignment vertical="top" wrapText="1"/>
    </xf>
    <xf numFmtId="0" fontId="27" fillId="5" borderId="21" xfId="0" applyFont="1" applyFill="1" applyBorder="1" applyAlignment="1">
      <alignment vertical="top" wrapText="1"/>
    </xf>
    <xf numFmtId="0" fontId="28" fillId="5" borderId="9" xfId="0" applyFont="1" applyFill="1" applyBorder="1" applyAlignment="1">
      <alignment vertical="top" wrapText="1"/>
    </xf>
    <xf numFmtId="0" fontId="17" fillId="0" borderId="0" xfId="0" applyFont="1" applyFill="1" applyAlignment="1">
      <alignment/>
    </xf>
    <xf numFmtId="0" fontId="0" fillId="0" borderId="0" xfId="0" applyAlignment="1">
      <alignment horizontal="left"/>
    </xf>
    <xf numFmtId="0" fontId="7" fillId="5" borderId="0" xfId="0" applyFont="1" applyFill="1" applyAlignment="1">
      <alignment horizontal="right"/>
    </xf>
    <xf numFmtId="2" fontId="0" fillId="0" borderId="0" xfId="0" applyNumberFormat="1" applyAlignment="1">
      <alignment/>
    </xf>
    <xf numFmtId="0" fontId="8" fillId="0" borderId="29" xfId="0" applyFont="1" applyFill="1" applyBorder="1" applyAlignment="1">
      <alignment horizontal="center" vertical="top" wrapText="1"/>
    </xf>
    <xf numFmtId="176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176" fontId="7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1" fontId="9" fillId="0" borderId="28" xfId="0" applyNumberFormat="1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/>
    </xf>
    <xf numFmtId="1" fontId="9" fillId="0" borderId="29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 wrapText="1"/>
    </xf>
    <xf numFmtId="0" fontId="0" fillId="0" borderId="27" xfId="0" applyFill="1" applyBorder="1" applyAlignment="1">
      <alignment horizontal="right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27" xfId="0" applyFill="1" applyBorder="1" applyAlignment="1">
      <alignment horizontal="left"/>
    </xf>
    <xf numFmtId="4" fontId="9" fillId="0" borderId="28" xfId="0" applyNumberFormat="1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 horizontal="center"/>
    </xf>
    <xf numFmtId="4" fontId="9" fillId="0" borderId="29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wrapText="1"/>
    </xf>
    <xf numFmtId="49" fontId="7" fillId="0" borderId="28" xfId="0" applyNumberFormat="1" applyFont="1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3" fontId="33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shrinkToFit="1"/>
    </xf>
    <xf numFmtId="0" fontId="2" fillId="0" borderId="38" xfId="0" applyFont="1" applyBorder="1" applyAlignment="1">
      <alignment horizontal="right" vertical="center" shrinkToFit="1"/>
    </xf>
    <xf numFmtId="0" fontId="2" fillId="0" borderId="39" xfId="0" applyFont="1" applyBorder="1" applyAlignment="1">
      <alignment horizontal="right" vertical="center" shrinkToFit="1"/>
    </xf>
    <xf numFmtId="0" fontId="2" fillId="0" borderId="40" xfId="0" applyFont="1" applyBorder="1" applyAlignment="1">
      <alignment horizontal="right" vertical="center" shrinkToFit="1"/>
    </xf>
    <xf numFmtId="0" fontId="2" fillId="0" borderId="41" xfId="0" applyFont="1" applyBorder="1" applyAlignment="1">
      <alignment horizontal="right" vertical="center" shrinkToFit="1"/>
    </xf>
    <xf numFmtId="0" fontId="2" fillId="0" borderId="42" xfId="0" applyFont="1" applyBorder="1" applyAlignment="1">
      <alignment horizontal="right" vertical="center" shrinkToFit="1"/>
    </xf>
    <xf numFmtId="0" fontId="5" fillId="0" borderId="3" xfId="0" applyFont="1" applyBorder="1" applyAlignment="1" applyProtection="1">
      <alignment horizontal="right" vertical="center"/>
      <protection/>
    </xf>
    <xf numFmtId="0" fontId="7" fillId="0" borderId="27" xfId="0" applyFont="1" applyBorder="1" applyAlignment="1">
      <alignment horizontal="right" vertical="center"/>
    </xf>
    <xf numFmtId="0" fontId="11" fillId="0" borderId="6" xfId="16" applyFont="1" applyFill="1" applyBorder="1" applyAlignment="1">
      <alignment horizontal="left" vertical="center" wrapText="1"/>
      <protection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vertical="center"/>
    </xf>
    <xf numFmtId="49" fontId="18" fillId="6" borderId="35" xfId="0" applyNumberFormat="1" applyFont="1" applyFill="1" applyBorder="1" applyAlignment="1" applyProtection="1">
      <alignment horizontal="center" vertical="center" wrapText="1"/>
      <protection locked="0"/>
    </xf>
    <xf numFmtId="49" fontId="19" fillId="6" borderId="36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37" xfId="0" applyNumberFormat="1" applyFill="1" applyBorder="1" applyAlignment="1" applyProtection="1">
      <alignment horizontal="center" vertical="center"/>
      <protection locked="0"/>
    </xf>
    <xf numFmtId="0" fontId="0" fillId="0" borderId="44" xfId="0" applyFont="1" applyBorder="1" applyAlignment="1">
      <alignment horizontal="left" vertical="center" wrapText="1"/>
    </xf>
    <xf numFmtId="0" fontId="16" fillId="0" borderId="6" xfId="16" applyFont="1" applyFill="1" applyBorder="1" applyAlignment="1">
      <alignment horizontal="left" vertical="center" wrapText="1"/>
      <protection/>
    </xf>
    <xf numFmtId="0" fontId="0" fillId="0" borderId="44" xfId="0" applyBorder="1" applyAlignment="1">
      <alignment horizontal="left" vertical="center" wrapText="1"/>
    </xf>
    <xf numFmtId="0" fontId="16" fillId="4" borderId="6" xfId="16" applyFont="1" applyFill="1" applyBorder="1" applyAlignment="1">
      <alignment horizontal="left" vertical="center" wrapText="1"/>
      <protection/>
    </xf>
    <xf numFmtId="0" fontId="0" fillId="2" borderId="44" xfId="0" applyFill="1" applyBorder="1" applyAlignment="1">
      <alignment horizontal="left" vertical="center" wrapText="1"/>
    </xf>
    <xf numFmtId="0" fontId="2" fillId="0" borderId="45" xfId="0" applyFont="1" applyBorder="1" applyAlignment="1">
      <alignment horizontal="right" vertical="center" shrinkToFit="1"/>
    </xf>
    <xf numFmtId="0" fontId="2" fillId="0" borderId="46" xfId="0" applyFont="1" applyBorder="1" applyAlignment="1">
      <alignment horizontal="right" vertical="center" shrinkToFit="1"/>
    </xf>
    <xf numFmtId="0" fontId="0" fillId="0" borderId="43" xfId="0" applyFont="1" applyBorder="1" applyAlignment="1">
      <alignment horizontal="left" vertical="center" wrapText="1"/>
    </xf>
    <xf numFmtId="0" fontId="0" fillId="2" borderId="43" xfId="0" applyFill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2" fillId="3" borderId="51" xfId="17" applyFont="1" applyFill="1" applyBorder="1" applyAlignment="1">
      <alignment horizontal="center" vertical="center" wrapText="1"/>
      <protection/>
    </xf>
    <xf numFmtId="0" fontId="12" fillId="3" borderId="34" xfId="17" applyFont="1" applyFill="1" applyBorder="1" applyAlignment="1">
      <alignment horizontal="center" vertical="center" wrapText="1"/>
      <protection/>
    </xf>
    <xf numFmtId="0" fontId="4" fillId="3" borderId="52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3" fillId="3" borderId="54" xfId="17" applyFont="1" applyFill="1" applyBorder="1" applyAlignment="1">
      <alignment horizontal="center" vertical="center"/>
      <protection/>
    </xf>
    <xf numFmtId="0" fontId="3" fillId="3" borderId="55" xfId="17" applyFont="1" applyFill="1" applyBorder="1" applyAlignment="1">
      <alignment horizontal="center" vertical="center"/>
      <protection/>
    </xf>
    <xf numFmtId="0" fontId="16" fillId="4" borderId="56" xfId="16" applyFont="1" applyFill="1" applyBorder="1" applyAlignment="1">
      <alignment horizontal="left" vertical="center" wrapText="1"/>
      <protection/>
    </xf>
    <xf numFmtId="0" fontId="0" fillId="2" borderId="56" xfId="0" applyFill="1" applyBorder="1" applyAlignment="1">
      <alignment horizontal="left" vertical="center" wrapText="1"/>
    </xf>
    <xf numFmtId="0" fontId="16" fillId="0" borderId="10" xfId="16" applyFont="1" applyFill="1" applyBorder="1" applyAlignment="1">
      <alignment horizontal="left" vertical="center" wrapText="1"/>
      <protection/>
    </xf>
    <xf numFmtId="0" fontId="0" fillId="0" borderId="57" xfId="0" applyBorder="1" applyAlignment="1">
      <alignment horizontal="left" vertical="center" wrapText="1"/>
    </xf>
    <xf numFmtId="0" fontId="12" fillId="9" borderId="51" xfId="16" applyFont="1" applyFill="1" applyBorder="1" applyAlignment="1" applyProtection="1">
      <alignment horizontal="center" vertical="center" wrapText="1"/>
      <protection/>
    </xf>
    <xf numFmtId="0" fontId="13" fillId="3" borderId="34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vertical="center"/>
      <protection/>
    </xf>
    <xf numFmtId="0" fontId="16" fillId="0" borderId="11" xfId="16" applyFont="1" applyFill="1" applyBorder="1" applyAlignment="1">
      <alignment horizontal="left" vertical="center" wrapText="1"/>
      <protection/>
    </xf>
    <xf numFmtId="0" fontId="0" fillId="0" borderId="56" xfId="0" applyFill="1" applyBorder="1" applyAlignment="1">
      <alignment horizontal="left" vertical="center" wrapText="1"/>
    </xf>
    <xf numFmtId="0" fontId="0" fillId="0" borderId="59" xfId="0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7" fillId="0" borderId="60" xfId="0" applyFont="1" applyBorder="1" applyAlignment="1">
      <alignment horizontal="left" vertical="center" wrapText="1"/>
    </xf>
    <xf numFmtId="0" fontId="7" fillId="0" borderId="57" xfId="0" applyFont="1" applyBorder="1" applyAlignment="1">
      <alignment vertical="center"/>
    </xf>
    <xf numFmtId="0" fontId="7" fillId="0" borderId="0" xfId="0" applyFont="1" applyFill="1" applyBorder="1" applyAlignment="1" quotePrefix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 wrapText="1"/>
      <protection/>
    </xf>
    <xf numFmtId="49" fontId="18" fillId="0" borderId="0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49" fontId="4" fillId="0" borderId="34" xfId="0" applyNumberFormat="1" applyFont="1" applyFill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0" fontId="0" fillId="0" borderId="60" xfId="0" applyBorder="1" applyAlignment="1">
      <alignment horizontal="left" vertical="center" wrapText="1"/>
    </xf>
    <xf numFmtId="0" fontId="0" fillId="0" borderId="57" xfId="0" applyBorder="1" applyAlignment="1">
      <alignment vertical="center"/>
    </xf>
    <xf numFmtId="0" fontId="12" fillId="9" borderId="3" xfId="16" applyFont="1" applyFill="1" applyBorder="1" applyAlignment="1" applyProtection="1">
      <alignment horizontal="center" vertical="center" wrapText="1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vertical="center"/>
      <protection/>
    </xf>
    <xf numFmtId="0" fontId="16" fillId="4" borderId="11" xfId="16" applyFont="1" applyFill="1" applyBorder="1" applyAlignment="1">
      <alignment horizontal="left" vertical="center" wrapText="1"/>
      <protection/>
    </xf>
    <xf numFmtId="0" fontId="11" fillId="0" borderId="11" xfId="16" applyFont="1" applyFill="1" applyBorder="1" applyAlignment="1">
      <alignment horizontal="left" vertical="center" wrapText="1"/>
      <protection/>
    </xf>
    <xf numFmtId="0" fontId="0" fillId="0" borderId="56" xfId="0" applyBorder="1" applyAlignment="1">
      <alignment horizontal="left" vertical="center" wrapText="1"/>
    </xf>
    <xf numFmtId="3" fontId="31" fillId="0" borderId="3" xfId="0" applyNumberFormat="1" applyFont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9" fillId="5" borderId="35" xfId="0" applyFont="1" applyFill="1" applyBorder="1" applyAlignment="1">
      <alignment horizontal="left" vertical="center" wrapText="1"/>
    </xf>
    <xf numFmtId="0" fontId="30" fillId="5" borderId="3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62" xfId="17" applyFont="1" applyFill="1" applyBorder="1" applyAlignment="1">
      <alignment horizontal="center" vertical="center" wrapText="1"/>
      <protection/>
    </xf>
    <xf numFmtId="0" fontId="0" fillId="0" borderId="62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</cellXfs>
  <cellStyles count="10">
    <cellStyle name="Normal" xfId="0"/>
    <cellStyle name="Normal_Djelat" xfId="15"/>
    <cellStyle name="Normal_Podaci" xfId="16"/>
    <cellStyle name="Normal_Sheet1" xfId="17"/>
    <cellStyle name="Normal_Sheet2" xfId="18"/>
    <cellStyle name="Percent" xfId="19"/>
    <cellStyle name="Currency" xfId="20"/>
    <cellStyle name="Currency [0]" xfId="21"/>
    <cellStyle name="Comma" xfId="22"/>
    <cellStyle name="Comma [0]" xfId="23"/>
  </cellStyles>
  <dxfs count="5">
    <dxf>
      <fill>
        <patternFill>
          <bgColor rgb="FFFF0000"/>
        </patternFill>
      </fill>
      <border/>
    </dxf>
    <dxf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990600</xdr:colOff>
      <xdr:row>0</xdr:row>
      <xdr:rowOff>19050</xdr:rowOff>
    </xdr:from>
    <xdr:to>
      <xdr:col>8</xdr:col>
      <xdr:colOff>0</xdr:colOff>
      <xdr:row>0</xdr:row>
      <xdr:rowOff>600075</xdr:rowOff>
    </xdr:to>
    <xdr:sp>
      <xdr:nvSpPr>
        <xdr:cNvPr id="1" name="Rectangle 10"/>
        <xdr:cNvSpPr>
          <a:spLocks/>
        </xdr:cNvSpPr>
      </xdr:nvSpPr>
      <xdr:spPr>
        <a:xfrm>
          <a:off x="4667250" y="19050"/>
          <a:ext cx="15049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GFI POD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666750</xdr:colOff>
      <xdr:row>33</xdr:row>
      <xdr:rowOff>209550</xdr:rowOff>
    </xdr:to>
    <xdr:sp>
      <xdr:nvSpPr>
        <xdr:cNvPr id="2" name="Rectangle 11"/>
        <xdr:cNvSpPr>
          <a:spLocks/>
        </xdr:cNvSpPr>
      </xdr:nvSpPr>
      <xdr:spPr>
        <a:xfrm>
          <a:off x="581025" y="5524500"/>
          <a:ext cx="10382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Matični brojevi pripojenih poduzetnika: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1200150</xdr:colOff>
      <xdr:row>34</xdr:row>
      <xdr:rowOff>0</xdr:rowOff>
    </xdr:to>
    <xdr:sp>
      <xdr:nvSpPr>
        <xdr:cNvPr id="3" name="Rectangle 12"/>
        <xdr:cNvSpPr>
          <a:spLocks/>
        </xdr:cNvSpPr>
      </xdr:nvSpPr>
      <xdr:spPr>
        <a:xfrm>
          <a:off x="3676650" y="5524500"/>
          <a:ext cx="12001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Matični brojevi pripojenih poduzetnika:</a:t>
          </a:r>
        </a:p>
      </xdr:txBody>
    </xdr:sp>
    <xdr:clientData/>
  </xdr:twoCellAnchor>
  <xdr:twoCellAnchor>
    <xdr:from>
      <xdr:col>6</xdr:col>
      <xdr:colOff>866775</xdr:colOff>
      <xdr:row>64</xdr:row>
      <xdr:rowOff>19050</xdr:rowOff>
    </xdr:from>
    <xdr:to>
      <xdr:col>7</xdr:col>
      <xdr:colOff>1238250</xdr:colOff>
      <xdr:row>65</xdr:row>
      <xdr:rowOff>0</xdr:rowOff>
    </xdr:to>
    <xdr:grpSp>
      <xdr:nvGrpSpPr>
        <xdr:cNvPr id="4" name="Group 36"/>
        <xdr:cNvGrpSpPr>
          <a:grpSpLocks/>
        </xdr:cNvGrpSpPr>
      </xdr:nvGrpSpPr>
      <xdr:grpSpPr>
        <a:xfrm>
          <a:off x="4543425" y="11096625"/>
          <a:ext cx="1619250" cy="228600"/>
          <a:chOff x="541" y="980"/>
          <a:chExt cx="170" cy="24"/>
        </a:xfrm>
        <a:solidFill>
          <a:srgbClr val="FFFFFF"/>
        </a:solidFill>
      </xdr:grpSpPr>
      <xdr:grpSp>
        <xdr:nvGrpSpPr>
          <xdr:cNvPr id="5" name="Group 33"/>
          <xdr:cNvGrpSpPr>
            <a:grpSpLocks/>
          </xdr:cNvGrpSpPr>
        </xdr:nvGrpSpPr>
        <xdr:grpSpPr>
          <a:xfrm>
            <a:off x="541" y="980"/>
            <a:ext cx="170" cy="24"/>
            <a:chOff x="541" y="980"/>
            <a:chExt cx="170" cy="24"/>
          </a:xfrm>
          <a:solidFill>
            <a:srgbClr val="FFFFFF"/>
          </a:solidFill>
        </xdr:grpSpPr>
        <xdr:sp>
          <xdr:nvSpPr>
            <xdr:cNvPr id="6" name="Line 13"/>
            <xdr:cNvSpPr>
              <a:spLocks/>
            </xdr:cNvSpPr>
          </xdr:nvSpPr>
          <xdr:spPr>
            <a:xfrm>
              <a:off x="541" y="980"/>
              <a:ext cx="0" cy="2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14"/>
            <xdr:cNvSpPr>
              <a:spLocks/>
            </xdr:cNvSpPr>
          </xdr:nvSpPr>
          <xdr:spPr>
            <a:xfrm>
              <a:off x="558" y="980"/>
              <a:ext cx="0" cy="2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15"/>
            <xdr:cNvSpPr>
              <a:spLocks/>
            </xdr:cNvSpPr>
          </xdr:nvSpPr>
          <xdr:spPr>
            <a:xfrm>
              <a:off x="575" y="980"/>
              <a:ext cx="0" cy="2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16"/>
            <xdr:cNvSpPr>
              <a:spLocks/>
            </xdr:cNvSpPr>
          </xdr:nvSpPr>
          <xdr:spPr>
            <a:xfrm>
              <a:off x="592" y="980"/>
              <a:ext cx="0" cy="2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7"/>
            <xdr:cNvSpPr>
              <a:spLocks/>
            </xdr:cNvSpPr>
          </xdr:nvSpPr>
          <xdr:spPr>
            <a:xfrm>
              <a:off x="609" y="980"/>
              <a:ext cx="0" cy="2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8"/>
            <xdr:cNvSpPr>
              <a:spLocks/>
            </xdr:cNvSpPr>
          </xdr:nvSpPr>
          <xdr:spPr>
            <a:xfrm>
              <a:off x="626" y="980"/>
              <a:ext cx="0" cy="2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9"/>
            <xdr:cNvSpPr>
              <a:spLocks/>
            </xdr:cNvSpPr>
          </xdr:nvSpPr>
          <xdr:spPr>
            <a:xfrm>
              <a:off x="643" y="980"/>
              <a:ext cx="0" cy="2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20"/>
            <xdr:cNvSpPr>
              <a:spLocks/>
            </xdr:cNvSpPr>
          </xdr:nvSpPr>
          <xdr:spPr>
            <a:xfrm>
              <a:off x="660" y="980"/>
              <a:ext cx="0" cy="2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21"/>
            <xdr:cNvSpPr>
              <a:spLocks/>
            </xdr:cNvSpPr>
          </xdr:nvSpPr>
          <xdr:spPr>
            <a:xfrm>
              <a:off x="677" y="980"/>
              <a:ext cx="0" cy="2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22"/>
            <xdr:cNvSpPr>
              <a:spLocks/>
            </xdr:cNvSpPr>
          </xdr:nvSpPr>
          <xdr:spPr>
            <a:xfrm>
              <a:off x="694" y="980"/>
              <a:ext cx="0" cy="2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23"/>
            <xdr:cNvSpPr>
              <a:spLocks/>
            </xdr:cNvSpPr>
          </xdr:nvSpPr>
          <xdr:spPr>
            <a:xfrm>
              <a:off x="711" y="980"/>
              <a:ext cx="0" cy="2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" name="Line 34"/>
          <xdr:cNvSpPr>
            <a:spLocks/>
          </xdr:cNvSpPr>
        </xdr:nvSpPr>
        <xdr:spPr>
          <a:xfrm>
            <a:off x="541" y="1004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85725</xdr:colOff>
      <xdr:row>0</xdr:row>
      <xdr:rowOff>123825</xdr:rowOff>
    </xdr:from>
    <xdr:to>
      <xdr:col>3</xdr:col>
      <xdr:colOff>628650</xdr:colOff>
      <xdr:row>0</xdr:row>
      <xdr:rowOff>657225</xdr:rowOff>
    </xdr:to>
    <xdr:pic>
      <xdr:nvPicPr>
        <xdr:cNvPr id="1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2209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152400</xdr:rowOff>
    </xdr:from>
    <xdr:to>
      <xdr:col>6</xdr:col>
      <xdr:colOff>0</xdr:colOff>
      <xdr:row>4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400550" y="152400"/>
          <a:ext cx="28670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Obrazac 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GFI-POD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2"/>
  <sheetViews>
    <sheetView showGridLines="0" showRowColHeaders="0" workbookViewId="0" topLeftCell="A1">
      <selection activeCell="A1" sqref="A1"/>
    </sheetView>
  </sheetViews>
  <sheetFormatPr defaultColWidth="9.140625" defaultRowHeight="12.75" zeroHeight="1"/>
  <cols>
    <col min="1" max="1" width="100.7109375" style="34" customWidth="1"/>
    <col min="2" max="16384" width="0" style="34" hidden="1" customWidth="1"/>
  </cols>
  <sheetData>
    <row r="1" spans="1:6" ht="18">
      <c r="A1" s="32" t="s">
        <v>192</v>
      </c>
      <c r="B1" s="33"/>
      <c r="C1" s="33"/>
      <c r="D1" s="33"/>
      <c r="E1" s="33"/>
      <c r="F1" s="33"/>
    </row>
    <row r="2" spans="1:6" ht="12.75">
      <c r="A2" s="136" t="s">
        <v>544</v>
      </c>
      <c r="B2" s="33"/>
      <c r="C2" s="33"/>
      <c r="D2" s="33"/>
      <c r="E2" s="33"/>
      <c r="F2" s="33"/>
    </row>
    <row r="3" spans="1:6" ht="54.75" customHeight="1">
      <c r="A3" s="129" t="s">
        <v>546</v>
      </c>
      <c r="B3" s="33"/>
      <c r="C3" s="33"/>
      <c r="D3" s="33"/>
      <c r="E3" s="33"/>
      <c r="F3" s="33"/>
    </row>
    <row r="4" spans="1:9" s="36" customFormat="1" ht="65.25" customHeight="1">
      <c r="A4" s="130" t="s">
        <v>114</v>
      </c>
      <c r="B4" s="35"/>
      <c r="C4" s="35"/>
      <c r="D4" s="35"/>
      <c r="E4" s="35"/>
      <c r="F4" s="35"/>
      <c r="G4" s="35"/>
      <c r="H4" s="35"/>
      <c r="I4" s="35"/>
    </row>
    <row r="5" spans="1:9" s="36" customFormat="1" ht="76.5" customHeight="1">
      <c r="A5" s="130" t="s">
        <v>1936</v>
      </c>
      <c r="B5" s="35"/>
      <c r="C5" s="35"/>
      <c r="D5" s="35"/>
      <c r="E5" s="35"/>
      <c r="F5" s="35"/>
      <c r="G5" s="35"/>
      <c r="H5" s="35"/>
      <c r="I5" s="35"/>
    </row>
    <row r="6" spans="1:9" s="36" customFormat="1" ht="69.75" customHeight="1">
      <c r="A6" s="130" t="s">
        <v>116</v>
      </c>
      <c r="B6" s="35"/>
      <c r="C6" s="35"/>
      <c r="D6" s="35"/>
      <c r="E6" s="35"/>
      <c r="F6" s="35"/>
      <c r="G6" s="35"/>
      <c r="H6" s="35"/>
      <c r="I6" s="35"/>
    </row>
    <row r="7" spans="1:9" s="36" customFormat="1" ht="53.25" customHeight="1">
      <c r="A7" s="131" t="s">
        <v>981</v>
      </c>
      <c r="B7" s="35"/>
      <c r="C7" s="35"/>
      <c r="D7" s="35"/>
      <c r="E7" s="35"/>
      <c r="F7" s="35"/>
      <c r="G7" s="35"/>
      <c r="H7" s="35"/>
      <c r="I7" s="35"/>
    </row>
    <row r="8" spans="1:9" s="36" customFormat="1" ht="37.5" customHeight="1">
      <c r="A8" s="130" t="s">
        <v>1990</v>
      </c>
      <c r="B8" s="35"/>
      <c r="C8" s="35"/>
      <c r="D8" s="35"/>
      <c r="E8" s="35"/>
      <c r="F8" s="35"/>
      <c r="G8" s="35"/>
      <c r="H8" s="35"/>
      <c r="I8" s="35"/>
    </row>
    <row r="9" spans="1:9" s="36" customFormat="1" ht="33.75" customHeight="1">
      <c r="A9" s="130" t="s">
        <v>1643</v>
      </c>
      <c r="B9" s="35"/>
      <c r="C9" s="35"/>
      <c r="D9" s="35"/>
      <c r="E9" s="35"/>
      <c r="F9" s="35"/>
      <c r="G9" s="35"/>
      <c r="H9" s="35"/>
      <c r="I9" s="35"/>
    </row>
    <row r="10" spans="1:9" s="36" customFormat="1" ht="35.25" customHeight="1">
      <c r="A10" s="130" t="s">
        <v>191</v>
      </c>
      <c r="B10" s="35"/>
      <c r="C10" s="35"/>
      <c r="D10" s="35"/>
      <c r="E10" s="35"/>
      <c r="F10" s="35"/>
      <c r="G10" s="35"/>
      <c r="H10" s="35"/>
      <c r="I10" s="35"/>
    </row>
    <row r="11" spans="1:9" s="36" customFormat="1" ht="94.5" customHeight="1">
      <c r="A11" s="132" t="s">
        <v>115</v>
      </c>
      <c r="B11" s="35"/>
      <c r="C11" s="35"/>
      <c r="D11" s="35"/>
      <c r="E11" s="35"/>
      <c r="F11" s="35"/>
      <c r="G11" s="35"/>
      <c r="H11" s="35"/>
      <c r="I11" s="35"/>
    </row>
    <row r="12" ht="79.5" customHeight="1">
      <c r="A12" s="133" t="s">
        <v>547</v>
      </c>
    </row>
  </sheetData>
  <sheetProtection password="C79A" sheet="1" objects="1" scenarios="1"/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H66"/>
  <sheetViews>
    <sheetView showGridLines="0" showRowColHeaders="0" showZeros="0" tabSelected="1" workbookViewId="0" topLeftCell="A1">
      <selection activeCell="A1" sqref="A1"/>
    </sheetView>
  </sheetViews>
  <sheetFormatPr defaultColWidth="9.140625" defaultRowHeight="12.75" zeroHeight="1"/>
  <cols>
    <col min="1" max="1" width="8.7109375" style="73" customWidth="1"/>
    <col min="2" max="2" width="5.57421875" style="73" customWidth="1"/>
    <col min="3" max="3" width="10.7109375" style="73" customWidth="1"/>
    <col min="4" max="4" width="9.7109375" style="73" customWidth="1"/>
    <col min="5" max="5" width="10.7109375" style="73" customWidth="1"/>
    <col min="6" max="6" width="9.7109375" style="73" customWidth="1"/>
    <col min="7" max="8" width="18.7109375" style="73" customWidth="1"/>
    <col min="9" max="9" width="0.85546875" style="73" customWidth="1"/>
    <col min="10" max="16384" width="0" style="73" hidden="1" customWidth="1"/>
  </cols>
  <sheetData>
    <row r="1" ht="68.25" customHeight="1"/>
    <row r="2" spans="1:8" ht="34.5" customHeight="1">
      <c r="A2" s="164" t="s">
        <v>1644</v>
      </c>
      <c r="B2" s="164"/>
      <c r="C2" s="164"/>
      <c r="D2" s="164"/>
      <c r="E2" s="164"/>
      <c r="F2" s="164"/>
      <c r="G2" s="164"/>
      <c r="H2" s="164"/>
    </row>
    <row r="3" ht="4.5" customHeight="1"/>
    <row r="4" spans="1:8" ht="15.75">
      <c r="A4" s="165"/>
      <c r="B4" s="166"/>
      <c r="C4" s="166"/>
      <c r="D4" s="166"/>
      <c r="E4" s="74"/>
      <c r="G4" s="156" t="str">
        <f>Podaci!C5</f>
        <v>03277267</v>
      </c>
      <c r="H4" s="158"/>
    </row>
    <row r="5" spans="1:8" ht="12.75">
      <c r="A5" s="167"/>
      <c r="B5" s="167"/>
      <c r="C5" s="167"/>
      <c r="D5" s="167"/>
      <c r="E5" s="75"/>
      <c r="G5" s="148" t="s">
        <v>1341</v>
      </c>
      <c r="H5" s="148"/>
    </row>
    <row r="6" ht="4.5" customHeight="1"/>
    <row r="7" spans="1:8" ht="17.25" customHeight="1">
      <c r="A7" s="156" t="str">
        <f>Podaci!C6</f>
        <v>Ingra d.d.</v>
      </c>
      <c r="B7" s="157"/>
      <c r="C7" s="157"/>
      <c r="D7" s="157"/>
      <c r="E7" s="157"/>
      <c r="F7" s="157"/>
      <c r="G7" s="157"/>
      <c r="H7" s="158"/>
    </row>
    <row r="8" spans="2:7" ht="12.75">
      <c r="B8" s="148" t="s">
        <v>1342</v>
      </c>
      <c r="C8" s="148"/>
      <c r="D8" s="148"/>
      <c r="E8" s="148"/>
      <c r="F8" s="148"/>
      <c r="G8" s="148"/>
    </row>
    <row r="9" ht="4.5" customHeight="1"/>
    <row r="10" spans="1:8" ht="15.75">
      <c r="A10" s="126">
        <f>Podaci!C7</f>
        <v>10000</v>
      </c>
      <c r="C10" s="156" t="str">
        <f>Podaci!C8&amp;", "&amp;Podaci!C9</f>
        <v>Zagreb, Alexandera von Humboldta 4b</v>
      </c>
      <c r="D10" s="157"/>
      <c r="E10" s="157"/>
      <c r="F10" s="157"/>
      <c r="G10" s="157"/>
      <c r="H10" s="158"/>
    </row>
    <row r="11" spans="1:7" ht="12.75">
      <c r="A11" s="76" t="s">
        <v>1343</v>
      </c>
      <c r="D11" s="148" t="s">
        <v>1344</v>
      </c>
      <c r="E11" s="148"/>
      <c r="F11" s="148"/>
      <c r="G11" s="148"/>
    </row>
    <row r="12" ht="4.5" customHeight="1"/>
    <row r="13" spans="1:8" ht="15.75">
      <c r="A13" s="159" t="s">
        <v>1345</v>
      </c>
      <c r="B13" s="160"/>
      <c r="C13" s="161">
        <f>Podaci!C14</f>
        <v>18974619109.579998</v>
      </c>
      <c r="D13" s="162"/>
      <c r="E13" s="163"/>
      <c r="G13" s="78" t="s">
        <v>982</v>
      </c>
      <c r="H13" s="81">
        <f>IF(ISERROR(INT(Podaci!C11)),"",Podaci!C11)</f>
        <v>21</v>
      </c>
    </row>
    <row r="14" spans="1:5" ht="4.5" customHeight="1">
      <c r="A14" s="77"/>
      <c r="B14" s="79"/>
      <c r="C14" s="80"/>
      <c r="D14" s="80"/>
      <c r="E14" s="80"/>
    </row>
    <row r="15" spans="1:8" ht="15.75">
      <c r="A15" s="77" t="s">
        <v>103</v>
      </c>
      <c r="B15" s="79"/>
      <c r="C15" s="145">
        <f>Podaci!C3</f>
        <v>2005</v>
      </c>
      <c r="D15" s="146"/>
      <c r="E15" s="147"/>
      <c r="G15" s="78" t="s">
        <v>983</v>
      </c>
      <c r="H15" s="81">
        <f>IF(ISERROR(INT(Podaci!C12)),"",Podaci!C12)</f>
        <v>133</v>
      </c>
    </row>
    <row r="16" spans="1:5" ht="4.5" customHeight="1">
      <c r="A16" s="77"/>
      <c r="B16" s="79"/>
      <c r="C16" s="80"/>
      <c r="D16" s="80"/>
      <c r="E16" s="80"/>
    </row>
    <row r="17" spans="1:8" ht="15.75" customHeight="1">
      <c r="A17" s="77"/>
      <c r="B17" s="79"/>
      <c r="C17" s="80"/>
      <c r="D17" s="80"/>
      <c r="E17" s="80"/>
      <c r="G17" s="78" t="s">
        <v>984</v>
      </c>
      <c r="H17" s="81" t="str">
        <f>IF(ISERROR(INT(Podaci!C10)),"",Podaci!C10)</f>
        <v>74200</v>
      </c>
    </row>
    <row r="18" spans="1:5" ht="4.5" customHeight="1">
      <c r="A18" s="77"/>
      <c r="B18" s="79"/>
      <c r="C18" s="80"/>
      <c r="D18" s="80"/>
      <c r="E18" s="80"/>
    </row>
    <row r="19" spans="1:8" ht="15.75" customHeight="1">
      <c r="A19" s="82" t="s">
        <v>1346</v>
      </c>
      <c r="G19" s="78" t="s">
        <v>1919</v>
      </c>
      <c r="H19" s="81">
        <f>IF(ISERROR(INT(Podaci!C13)),"",Podaci!C13)</f>
        <v>10</v>
      </c>
    </row>
    <row r="20" ht="6.75" customHeight="1"/>
    <row r="21" spans="1:8" ht="29.25" customHeight="1">
      <c r="A21" s="83" t="s">
        <v>1347</v>
      </c>
      <c r="B21" s="153" t="s">
        <v>1348</v>
      </c>
      <c r="C21" s="154"/>
      <c r="D21" s="154"/>
      <c r="E21" s="154"/>
      <c r="F21" s="155"/>
      <c r="G21" s="83" t="s">
        <v>1350</v>
      </c>
      <c r="H21" s="83" t="s">
        <v>1349</v>
      </c>
    </row>
    <row r="22" spans="1:8" ht="15.75" customHeight="1">
      <c r="A22" s="84">
        <f>Podaci!A75</f>
        <v>58</v>
      </c>
      <c r="B22" s="149" t="s">
        <v>1351</v>
      </c>
      <c r="C22" s="149"/>
      <c r="D22" s="149"/>
      <c r="E22" s="149"/>
      <c r="F22" s="149"/>
      <c r="G22" s="85">
        <f>Podaci!D75</f>
        <v>243356097</v>
      </c>
      <c r="H22" s="85">
        <f>Podaci!F75</f>
        <v>430238551</v>
      </c>
    </row>
    <row r="23" spans="1:8" ht="15.75" customHeight="1">
      <c r="A23" s="84">
        <f>Podaci!A113</f>
        <v>95</v>
      </c>
      <c r="B23" s="149" t="s">
        <v>1352</v>
      </c>
      <c r="C23" s="149"/>
      <c r="D23" s="149"/>
      <c r="E23" s="149"/>
      <c r="F23" s="149"/>
      <c r="G23" s="85">
        <f>Podaci!E113</f>
        <v>243356097</v>
      </c>
      <c r="H23" s="85">
        <f>Podaci!F113</f>
        <v>430238551</v>
      </c>
    </row>
    <row r="24" spans="1:8" ht="15.75" customHeight="1">
      <c r="A24" s="84">
        <f>Podaci!A115</f>
        <v>96</v>
      </c>
      <c r="B24" s="149" t="s">
        <v>1353</v>
      </c>
      <c r="C24" s="149"/>
      <c r="D24" s="149"/>
      <c r="E24" s="149"/>
      <c r="F24" s="149"/>
      <c r="G24" s="85">
        <f>Podaci!E115</f>
        <v>246411431</v>
      </c>
      <c r="H24" s="85">
        <f>Podaci!F115</f>
        <v>302168383</v>
      </c>
    </row>
    <row r="25" spans="1:8" ht="15.75" customHeight="1">
      <c r="A25" s="84">
        <f>Podaci!A139</f>
        <v>120</v>
      </c>
      <c r="B25" s="149" t="s">
        <v>1354</v>
      </c>
      <c r="C25" s="149"/>
      <c r="D25" s="149"/>
      <c r="E25" s="149"/>
      <c r="F25" s="149"/>
      <c r="G25" s="85">
        <f>Podaci!E139</f>
        <v>238131433</v>
      </c>
      <c r="H25" s="85">
        <f>Podaci!F139</f>
        <v>289264255</v>
      </c>
    </row>
    <row r="26" spans="1:8" ht="15.75" customHeight="1">
      <c r="A26" s="84">
        <f>Podaci!A185</f>
        <v>165</v>
      </c>
      <c r="B26" s="149" t="s">
        <v>172</v>
      </c>
      <c r="C26" s="149"/>
      <c r="D26" s="149"/>
      <c r="E26" s="149"/>
      <c r="F26" s="149"/>
      <c r="G26" s="85">
        <f>Podaci!E185</f>
        <v>117</v>
      </c>
      <c r="H26" s="85">
        <f>Podaci!F185</f>
        <v>118</v>
      </c>
    </row>
    <row r="27" spans="1:8" ht="15.75" customHeight="1">
      <c r="A27" s="84">
        <f>Podaci!A182</f>
        <v>162</v>
      </c>
      <c r="B27" s="149" t="s">
        <v>1355</v>
      </c>
      <c r="C27" s="149"/>
      <c r="D27" s="149"/>
      <c r="E27" s="149"/>
      <c r="F27" s="149"/>
      <c r="G27" s="85">
        <f>Podaci!E182</f>
        <v>3</v>
      </c>
      <c r="H27" s="85">
        <f>Podaci!F182</f>
        <v>3</v>
      </c>
    </row>
    <row r="28" spans="1:8" ht="15.75" customHeight="1">
      <c r="A28" s="84">
        <f>Podaci!A183</f>
        <v>163</v>
      </c>
      <c r="B28" s="149" t="s">
        <v>1356</v>
      </c>
      <c r="C28" s="149"/>
      <c r="D28" s="149"/>
      <c r="E28" s="149"/>
      <c r="F28" s="149"/>
      <c r="G28" s="85">
        <f>Podaci!E183</f>
        <v>41</v>
      </c>
      <c r="H28" s="85">
        <f>Podaci!F183</f>
        <v>41</v>
      </c>
    </row>
    <row r="29" spans="1:8" ht="4.5" customHeight="1">
      <c r="A29" s="86"/>
      <c r="B29" s="87"/>
      <c r="C29" s="87"/>
      <c r="D29" s="87"/>
      <c r="E29" s="87"/>
      <c r="F29" s="87"/>
      <c r="G29" s="88"/>
      <c r="H29" s="88"/>
    </row>
    <row r="30" spans="1:8" ht="16.5" customHeight="1">
      <c r="A30" s="86"/>
      <c r="B30" s="87"/>
      <c r="C30" s="87"/>
      <c r="D30" s="150" t="str">
        <f>IF(ISBLANK(Podaci!F204),"-",Podaci!F204)</f>
        <v>-</v>
      </c>
      <c r="E30" s="138"/>
      <c r="F30" s="87"/>
      <c r="G30" s="88"/>
      <c r="H30" s="89" t="str">
        <f>IF(ISBLANK(Podaci!F210),"-",Podaci!F210)</f>
        <v>-</v>
      </c>
    </row>
    <row r="31" spans="1:8" ht="4.5" customHeight="1">
      <c r="A31" s="86"/>
      <c r="B31" s="87"/>
      <c r="C31" s="87"/>
      <c r="D31" s="87"/>
      <c r="E31" s="87"/>
      <c r="F31" s="87"/>
      <c r="G31" s="88"/>
      <c r="H31" s="88"/>
    </row>
    <row r="32" spans="1:8" ht="16.5" customHeight="1">
      <c r="A32" s="86"/>
      <c r="B32" s="87"/>
      <c r="C32" s="87"/>
      <c r="D32" s="150" t="str">
        <f>IF(ISBLANK(Podaci!F206),"-",Podaci!F206)</f>
        <v>-</v>
      </c>
      <c r="E32" s="138"/>
      <c r="F32" s="87"/>
      <c r="G32" s="88"/>
      <c r="H32" s="89" t="str">
        <f>IF(ISBLANK(Podaci!F212),"-",Podaci!F212)</f>
        <v>-</v>
      </c>
    </row>
    <row r="33" spans="1:8" ht="4.5" customHeight="1">
      <c r="A33" s="86"/>
      <c r="B33" s="87"/>
      <c r="C33" s="87"/>
      <c r="D33" s="87"/>
      <c r="E33" s="87"/>
      <c r="F33" s="87"/>
      <c r="G33" s="88"/>
      <c r="H33" s="88"/>
    </row>
    <row r="34" spans="1:8" ht="16.5" customHeight="1">
      <c r="A34" s="86"/>
      <c r="B34" s="87"/>
      <c r="C34" s="87"/>
      <c r="D34" s="150" t="str">
        <f>IF(ISBLANK(Podaci!F208),"-",Podaci!F208)</f>
        <v>-</v>
      </c>
      <c r="E34" s="138"/>
      <c r="F34" s="87"/>
      <c r="G34" s="88"/>
      <c r="H34" s="89" t="str">
        <f>IF(ISBLANK(Podaci!F214),"-",Podaci!F214)</f>
        <v>-</v>
      </c>
    </row>
    <row r="35" spans="1:8" ht="9.75" customHeight="1">
      <c r="A35" s="86"/>
      <c r="B35" s="87"/>
      <c r="C35" s="87"/>
      <c r="D35" s="87"/>
      <c r="E35" s="87"/>
      <c r="F35" s="87"/>
      <c r="G35" s="88"/>
      <c r="H35" s="88"/>
    </row>
    <row r="36" spans="1:8" ht="18" customHeight="1">
      <c r="A36" s="139" t="s">
        <v>94</v>
      </c>
      <c r="B36" s="140"/>
      <c r="C36" s="140"/>
      <c r="D36" s="140"/>
      <c r="E36" s="140"/>
      <c r="F36" s="140"/>
      <c r="G36" s="140"/>
      <c r="H36" s="92" t="str">
        <f>IF(OR(Podaci!F216="1",Podaci!F216="2",Podaci!F216="3"),Podaci!F216,"nije upisano")</f>
        <v>1</v>
      </c>
    </row>
    <row r="37" spans="1:8" ht="4.5" customHeight="1">
      <c r="A37" s="90"/>
      <c r="B37" s="91"/>
      <c r="C37" s="91"/>
      <c r="D37" s="91"/>
      <c r="E37" s="91"/>
      <c r="F37" s="91"/>
      <c r="G37" s="91"/>
      <c r="H37" s="93"/>
    </row>
    <row r="38" spans="1:8" ht="18" customHeight="1">
      <c r="A38" s="139" t="s">
        <v>1447</v>
      </c>
      <c r="B38" s="140"/>
      <c r="C38" s="140"/>
      <c r="D38" s="140"/>
      <c r="E38" s="140"/>
      <c r="F38" s="140"/>
      <c r="G38" s="140"/>
      <c r="H38" s="96" t="str">
        <f>IF(Podaci!F219&gt;0,Podaci!F219,"")</f>
        <v>12.10.2005.</v>
      </c>
    </row>
    <row r="39" spans="1:8" ht="4.5" customHeight="1">
      <c r="A39" s="90"/>
      <c r="B39" s="91"/>
      <c r="C39" s="91"/>
      <c r="D39" s="91"/>
      <c r="E39" s="91"/>
      <c r="F39" s="91"/>
      <c r="G39" s="91"/>
      <c r="H39" s="93"/>
    </row>
    <row r="40" spans="1:8" ht="16.5" customHeight="1">
      <c r="A40" s="141" t="s">
        <v>758</v>
      </c>
      <c r="B40" s="151"/>
      <c r="C40" s="151"/>
      <c r="D40" s="152"/>
      <c r="E40" s="171" t="str">
        <f>Podaci!A219</f>
        <v>Igor Oppenheim</v>
      </c>
      <c r="F40" s="172"/>
      <c r="G40" s="172"/>
      <c r="H40" s="173"/>
    </row>
    <row r="41" spans="1:8" ht="4.5" customHeight="1">
      <c r="A41" s="90"/>
      <c r="B41" s="91"/>
      <c r="C41" s="91"/>
      <c r="D41" s="91"/>
      <c r="E41" s="91"/>
      <c r="F41" s="91"/>
      <c r="G41" s="91"/>
      <c r="H41" s="93"/>
    </row>
    <row r="42" spans="1:8" ht="16.5" customHeight="1">
      <c r="A42" s="141" t="s">
        <v>759</v>
      </c>
      <c r="B42" s="151"/>
      <c r="C42" s="151"/>
      <c r="D42" s="152"/>
      <c r="E42" s="171" t="str">
        <f>Podaci!A221</f>
        <v>Nevenka Šukara</v>
      </c>
      <c r="F42" s="172"/>
      <c r="G42" s="172"/>
      <c r="H42" s="173"/>
    </row>
    <row r="43" spans="1:8" ht="4.5" customHeight="1">
      <c r="A43" s="90"/>
      <c r="B43" s="91"/>
      <c r="C43" s="91"/>
      <c r="D43" s="91"/>
      <c r="E43" s="91"/>
      <c r="F43" s="91"/>
      <c r="G43" s="91"/>
      <c r="H43" s="93"/>
    </row>
    <row r="44" spans="1:8" ht="16.5" customHeight="1">
      <c r="A44" s="141" t="s">
        <v>762</v>
      </c>
      <c r="B44" s="151"/>
      <c r="C44" s="151"/>
      <c r="D44" s="152"/>
      <c r="E44" s="171" t="str">
        <f>Podaci!A223</f>
        <v>Nevenka Šukara</v>
      </c>
      <c r="F44" s="172"/>
      <c r="G44" s="172"/>
      <c r="H44" s="173"/>
    </row>
    <row r="45" spans="1:8" ht="4.5" customHeight="1">
      <c r="A45" s="90"/>
      <c r="B45" s="91"/>
      <c r="C45" s="91"/>
      <c r="D45" s="91"/>
      <c r="E45" s="91"/>
      <c r="F45" s="91"/>
      <c r="G45" s="91"/>
      <c r="H45" s="93"/>
    </row>
    <row r="46" spans="1:8" ht="16.5" customHeight="1">
      <c r="A46" s="141" t="s">
        <v>763</v>
      </c>
      <c r="B46" s="151"/>
      <c r="C46" s="151"/>
      <c r="D46" s="152"/>
      <c r="E46" s="171" t="str">
        <f>Podaci!A225</f>
        <v>6102-355</v>
      </c>
      <c r="F46" s="172"/>
      <c r="G46" s="172"/>
      <c r="H46" s="173"/>
    </row>
    <row r="47" spans="1:8" ht="4.5" customHeight="1">
      <c r="A47" s="90"/>
      <c r="B47" s="91"/>
      <c r="C47" s="91"/>
      <c r="D47" s="91"/>
      <c r="E47" s="91"/>
      <c r="F47" s="91"/>
      <c r="G47" s="91"/>
      <c r="H47" s="93"/>
    </row>
    <row r="48" spans="1:8" ht="16.5" customHeight="1">
      <c r="A48" s="141" t="s">
        <v>764</v>
      </c>
      <c r="B48" s="151"/>
      <c r="C48" s="151"/>
      <c r="D48" s="152"/>
      <c r="E48" s="171" t="str">
        <f>Podaci!A227</f>
        <v>6156-394</v>
      </c>
      <c r="F48" s="172"/>
      <c r="G48" s="172"/>
      <c r="H48" s="173"/>
    </row>
    <row r="49" spans="1:8" ht="4.5" customHeight="1">
      <c r="A49" s="90"/>
      <c r="B49" s="91"/>
      <c r="C49" s="91"/>
      <c r="D49" s="91"/>
      <c r="E49" s="91"/>
      <c r="F49" s="91"/>
      <c r="G49" s="91"/>
      <c r="H49" s="93"/>
    </row>
    <row r="50" spans="1:8" ht="16.5" customHeight="1">
      <c r="A50" s="141" t="s">
        <v>765</v>
      </c>
      <c r="B50" s="151"/>
      <c r="C50" s="151"/>
      <c r="D50" s="152"/>
      <c r="E50" s="171">
        <f>Podaci!A229</f>
        <v>0</v>
      </c>
      <c r="F50" s="172"/>
      <c r="G50" s="172"/>
      <c r="H50" s="173"/>
    </row>
    <row r="51" spans="1:8" ht="4.5" customHeight="1">
      <c r="A51" s="90"/>
      <c r="B51" s="91"/>
      <c r="C51" s="91"/>
      <c r="D51" s="91"/>
      <c r="E51" s="91"/>
      <c r="F51" s="91"/>
      <c r="G51" s="91"/>
      <c r="H51" s="93"/>
    </row>
    <row r="52" spans="1:8" ht="16.5" customHeight="1">
      <c r="A52" s="141"/>
      <c r="B52" s="170"/>
      <c r="C52" s="170"/>
      <c r="D52" s="170"/>
      <c r="E52" s="168"/>
      <c r="F52" s="169"/>
      <c r="G52" s="169"/>
      <c r="H52" s="169"/>
    </row>
    <row r="53" spans="1:8" ht="4.5" customHeight="1">
      <c r="A53" s="90"/>
      <c r="B53" s="91"/>
      <c r="C53" s="91"/>
      <c r="D53" s="91"/>
      <c r="E53" s="91"/>
      <c r="F53" s="91"/>
      <c r="G53" s="91"/>
      <c r="H53" s="93"/>
    </row>
    <row r="54" ht="42.75" customHeight="1"/>
    <row r="55" spans="5:8" ht="12.75">
      <c r="E55" s="148" t="s">
        <v>1357</v>
      </c>
      <c r="F55" s="148"/>
      <c r="G55" s="148"/>
      <c r="H55" s="148"/>
    </row>
    <row r="56" ht="12.75"/>
    <row r="57" ht="12.75"/>
    <row r="58" ht="12.75"/>
    <row r="59" ht="12.75"/>
    <row r="60" ht="12.75">
      <c r="H60" s="77" t="s">
        <v>1358</v>
      </c>
    </row>
    <row r="61" spans="1:7" ht="12.75">
      <c r="A61" s="73" t="s">
        <v>666</v>
      </c>
      <c r="C61" s="142" t="s">
        <v>665</v>
      </c>
      <c r="D61" s="142"/>
      <c r="E61" s="142"/>
      <c r="F61" s="142"/>
      <c r="G61" s="135"/>
    </row>
    <row r="62" spans="3:7" ht="12.75">
      <c r="C62" s="143" t="s">
        <v>667</v>
      </c>
      <c r="D62" s="144"/>
      <c r="E62" s="144"/>
      <c r="F62" s="144"/>
      <c r="G62" s="134"/>
    </row>
    <row r="63" spans="3:6" ht="12.75">
      <c r="C63" s="144"/>
      <c r="D63" s="144"/>
      <c r="E63" s="144"/>
      <c r="F63" s="144"/>
    </row>
    <row r="64" ht="19.5" customHeight="1">
      <c r="H64" s="94" t="s">
        <v>1407</v>
      </c>
    </row>
    <row r="65" spans="7:8" ht="19.5" customHeight="1">
      <c r="G65" s="18"/>
      <c r="H65" s="18"/>
    </row>
    <row r="66" spans="7:8" ht="12.75">
      <c r="G66" s="95"/>
      <c r="H66" s="94" t="s">
        <v>1406</v>
      </c>
    </row>
    <row r="67" ht="3" customHeight="1"/>
  </sheetData>
  <sheetProtection password="C79A" sheet="1" objects="1" scenarios="1"/>
  <mergeCells count="42">
    <mergeCell ref="E46:H46"/>
    <mergeCell ref="E48:H48"/>
    <mergeCell ref="E50:H50"/>
    <mergeCell ref="A40:D40"/>
    <mergeCell ref="E40:H40"/>
    <mergeCell ref="E42:H42"/>
    <mergeCell ref="A46:D46"/>
    <mergeCell ref="E44:H44"/>
    <mergeCell ref="A44:D44"/>
    <mergeCell ref="E52:H52"/>
    <mergeCell ref="A48:D48"/>
    <mergeCell ref="A50:D50"/>
    <mergeCell ref="A52:D52"/>
    <mergeCell ref="A2:H2"/>
    <mergeCell ref="G4:H4"/>
    <mergeCell ref="A4:D4"/>
    <mergeCell ref="A7:H7"/>
    <mergeCell ref="G5:H5"/>
    <mergeCell ref="A5:D5"/>
    <mergeCell ref="B8:G8"/>
    <mergeCell ref="C10:H10"/>
    <mergeCell ref="D11:G11"/>
    <mergeCell ref="A13:B13"/>
    <mergeCell ref="C13:E13"/>
    <mergeCell ref="B21:F21"/>
    <mergeCell ref="B23:F23"/>
    <mergeCell ref="B24:F24"/>
    <mergeCell ref="B25:F25"/>
    <mergeCell ref="A38:G38"/>
    <mergeCell ref="A42:D42"/>
    <mergeCell ref="B22:F22"/>
    <mergeCell ref="B26:F26"/>
    <mergeCell ref="C61:F61"/>
    <mergeCell ref="C62:F63"/>
    <mergeCell ref="C15:E15"/>
    <mergeCell ref="E55:H55"/>
    <mergeCell ref="B27:F27"/>
    <mergeCell ref="B28:F28"/>
    <mergeCell ref="D30:E30"/>
    <mergeCell ref="D32:E32"/>
    <mergeCell ref="D34:E34"/>
    <mergeCell ref="A36:G36"/>
  </mergeCells>
  <printOptions horizontalCentered="1"/>
  <pageMargins left="0.7874015748031497" right="0.7874015748031497" top="0.7874015748031497" bottom="0.7874015748031497" header="0.5905511811023623" footer="0.5905511811023623"/>
  <pageSetup fitToHeight="1" fitToWidth="1" horizontalDpi="1200" verticalDpi="12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602"/>
  <sheetViews>
    <sheetView showGridLines="0" showRowColHeaders="0" workbookViewId="0" topLeftCell="A2">
      <selection activeCell="F176" sqref="F176"/>
    </sheetView>
  </sheetViews>
  <sheetFormatPr defaultColWidth="9.140625" defaultRowHeight="12.75" zeroHeight="1"/>
  <cols>
    <col min="1" max="1" width="4.28125" style="5" customWidth="1"/>
    <col min="2" max="2" width="8.28125" style="5" customWidth="1"/>
    <col min="3" max="3" width="52.28125" style="5" customWidth="1"/>
    <col min="4" max="6" width="14.7109375" style="5" customWidth="1"/>
    <col min="7" max="7" width="0.85546875" style="5" customWidth="1"/>
    <col min="8" max="9" width="9.140625" style="98" hidden="1" customWidth="1"/>
    <col min="10" max="16384" width="9.140625" style="5" hidden="1" customWidth="1"/>
  </cols>
  <sheetData>
    <row r="1" spans="1:6" ht="12.75" customHeight="1" hidden="1">
      <c r="A1" s="3" t="s">
        <v>2039</v>
      </c>
      <c r="B1" s="3"/>
      <c r="C1" s="4" t="s">
        <v>2040</v>
      </c>
      <c r="D1" s="4" t="s">
        <v>2041</v>
      </c>
      <c r="E1" s="4" t="s">
        <v>2042</v>
      </c>
      <c r="F1" s="4" t="s">
        <v>177</v>
      </c>
    </row>
    <row r="2" spans="1:9" s="7" customFormat="1" ht="12.75" customHeight="1">
      <c r="A2" s="6"/>
      <c r="B2" s="6"/>
      <c r="C2" s="17" t="s">
        <v>102</v>
      </c>
      <c r="D2" s="9" t="s">
        <v>180</v>
      </c>
      <c r="E2" s="9" t="s">
        <v>180</v>
      </c>
      <c r="F2" s="10">
        <v>777</v>
      </c>
      <c r="H2" s="99"/>
      <c r="I2" s="99"/>
    </row>
    <row r="3" spans="1:9" s="7" customFormat="1" ht="16.5" customHeight="1">
      <c r="A3" s="177" t="s">
        <v>103</v>
      </c>
      <c r="B3" s="178"/>
      <c r="C3" s="115">
        <v>2005</v>
      </c>
      <c r="D3" s="9" t="s">
        <v>180</v>
      </c>
      <c r="E3" s="9" t="s">
        <v>180</v>
      </c>
      <c r="F3" s="10">
        <v>777</v>
      </c>
      <c r="H3" s="99"/>
      <c r="I3" s="99"/>
    </row>
    <row r="4" spans="1:6" ht="16.5" customHeight="1">
      <c r="A4" s="179" t="s">
        <v>2043</v>
      </c>
      <c r="B4" s="180"/>
      <c r="C4" s="116" t="s">
        <v>1926</v>
      </c>
      <c r="D4" s="11">
        <v>0</v>
      </c>
      <c r="E4" s="12">
        <v>0</v>
      </c>
      <c r="F4" s="13">
        <v>777</v>
      </c>
    </row>
    <row r="5" spans="1:6" ht="16.5" customHeight="1">
      <c r="A5" s="181" t="s">
        <v>2044</v>
      </c>
      <c r="B5" s="182"/>
      <c r="C5" s="117" t="s">
        <v>1927</v>
      </c>
      <c r="D5" s="11">
        <v>0</v>
      </c>
      <c r="E5" s="12">
        <v>0</v>
      </c>
      <c r="F5" s="13">
        <v>777</v>
      </c>
    </row>
    <row r="6" spans="1:6" ht="16.5" customHeight="1">
      <c r="A6" s="181" t="s">
        <v>1920</v>
      </c>
      <c r="B6" s="182"/>
      <c r="C6" s="118" t="s">
        <v>1928</v>
      </c>
      <c r="D6" s="11">
        <v>0</v>
      </c>
      <c r="E6" s="12">
        <v>0</v>
      </c>
      <c r="F6" s="13">
        <v>777</v>
      </c>
    </row>
    <row r="7" spans="1:6" ht="16.5" customHeight="1">
      <c r="A7" s="181" t="s">
        <v>1921</v>
      </c>
      <c r="B7" s="182"/>
      <c r="C7" s="127">
        <v>10000</v>
      </c>
      <c r="D7" s="11">
        <v>0</v>
      </c>
      <c r="E7" s="12">
        <v>0</v>
      </c>
      <c r="F7" s="13">
        <v>777</v>
      </c>
    </row>
    <row r="8" spans="1:6" ht="16.5" customHeight="1">
      <c r="A8" s="181" t="s">
        <v>181</v>
      </c>
      <c r="B8" s="182"/>
      <c r="C8" s="117" t="s">
        <v>1929</v>
      </c>
      <c r="D8" s="174">
        <f ca="1">IF(TODAY()&gt;DATEVALUE("2006/10/1"),"Ako je ispravan datum na vašem računalu, već je "&amp;TEXT(TODAY(),"YYYY")&amp;". godina, preporučamo da skinete novu Excel datoteku s stranica FINE (www.fina.hr)","")</f>
      </c>
      <c r="E8" s="175"/>
      <c r="F8" s="175"/>
    </row>
    <row r="9" spans="1:6" ht="16.5" customHeight="1">
      <c r="A9" s="181" t="s">
        <v>182</v>
      </c>
      <c r="B9" s="182"/>
      <c r="C9" s="117" t="s">
        <v>1930</v>
      </c>
      <c r="D9" s="176"/>
      <c r="E9" s="175"/>
      <c r="F9" s="175"/>
    </row>
    <row r="10" spans="1:6" ht="16.5" customHeight="1">
      <c r="A10" s="181" t="s">
        <v>183</v>
      </c>
      <c r="B10" s="182"/>
      <c r="C10" s="117" t="s">
        <v>1822</v>
      </c>
      <c r="D10" s="176"/>
      <c r="E10" s="175"/>
      <c r="F10" s="175"/>
    </row>
    <row r="11" spans="1:6" ht="16.5" customHeight="1">
      <c r="A11" s="181" t="s">
        <v>184</v>
      </c>
      <c r="B11" s="182"/>
      <c r="C11" s="119">
        <v>21</v>
      </c>
      <c r="D11" s="11">
        <v>0</v>
      </c>
      <c r="E11" s="12">
        <v>0</v>
      </c>
      <c r="F11" s="13">
        <v>777</v>
      </c>
    </row>
    <row r="12" spans="1:6" ht="16.5" customHeight="1">
      <c r="A12" s="196" t="s">
        <v>185</v>
      </c>
      <c r="B12" s="197"/>
      <c r="C12" s="119">
        <v>133</v>
      </c>
      <c r="D12" s="247" t="str">
        <f>IF(OR(Kontrole!A3="NIJE zadovoljena",Kontrole!A4="NIJE zadovoljena",Kontrole!A5="NIJE zadovoljena",Kontrole!A6="NIJE zadovoljena",Kontrole!A7="NIJE zadovoljena",Kontrole!A8="NIJE zadovoljena",Kontrole!A9="NIJE zadovoljena",Kontrole!A12="NIJE zadovoljena",Kontrole!A13="NIJE zadovoljena",Kontrole!A14="NIJE zadovoljena",Kontrole!A15="NIJE zadovoljena",Kontrole!A16="NIJE zadovoljena",Kontrole!A17="NIJE zadovoljena",Kontrole!A18="NIJE zadovoljena",Kontrole!A26="NIJE zadovoljena",Kontrole!A27="NIJE zadovoljena"),"Kontrole zadovoljene: NE","Kontrole zadovoljene: DA")</f>
        <v>Kontrole zadovoljene: DA</v>
      </c>
      <c r="E12" s="248"/>
      <c r="F12" s="248"/>
    </row>
    <row r="13" spans="1:6" ht="16.5" customHeight="1">
      <c r="A13" s="177" t="s">
        <v>1919</v>
      </c>
      <c r="B13" s="178"/>
      <c r="C13" s="120">
        <v>10</v>
      </c>
      <c r="D13" s="11"/>
      <c r="E13" s="12"/>
      <c r="F13" s="13"/>
    </row>
    <row r="14" spans="1:6" ht="16.5" customHeight="1">
      <c r="A14" s="177" t="s">
        <v>186</v>
      </c>
      <c r="B14" s="178"/>
      <c r="C14" s="121">
        <f>SUM(PraviPod!E2:E182)</f>
        <v>18974619109.579998</v>
      </c>
      <c r="D14" s="11">
        <v>0</v>
      </c>
      <c r="E14" s="12"/>
      <c r="F14" s="13"/>
    </row>
    <row r="15" spans="4:6" ht="12.75">
      <c r="D15" s="8">
        <v>0</v>
      </c>
      <c r="E15" s="8">
        <v>0</v>
      </c>
      <c r="F15" s="8">
        <v>777</v>
      </c>
    </row>
    <row r="16" spans="1:9" ht="23.25" customHeight="1">
      <c r="A16" s="2" t="s">
        <v>2039</v>
      </c>
      <c r="B16" s="209" t="s">
        <v>2040</v>
      </c>
      <c r="C16" s="210"/>
      <c r="D16" s="207" t="s">
        <v>169</v>
      </c>
      <c r="E16" s="201" t="s">
        <v>167</v>
      </c>
      <c r="F16" s="203" t="s">
        <v>168</v>
      </c>
      <c r="H16" s="103" t="s">
        <v>742</v>
      </c>
      <c r="I16" s="104">
        <v>1</v>
      </c>
    </row>
    <row r="17" spans="1:9" ht="27" customHeight="1">
      <c r="A17" s="205" t="s">
        <v>170</v>
      </c>
      <c r="B17" s="206"/>
      <c r="C17" s="206"/>
      <c r="D17" s="208"/>
      <c r="E17" s="202"/>
      <c r="F17" s="204"/>
      <c r="H17" s="103" t="s">
        <v>744</v>
      </c>
      <c r="I17" s="104">
        <v>2</v>
      </c>
    </row>
    <row r="18" spans="1:9" ht="27.75" customHeight="1">
      <c r="A18" s="27">
        <v>1</v>
      </c>
      <c r="B18" s="211" t="s">
        <v>2083</v>
      </c>
      <c r="C18" s="212"/>
      <c r="D18" s="48">
        <f>D19+D25+D29+D41</f>
        <v>122649837</v>
      </c>
      <c r="E18" s="49">
        <f>E19+E25+E29+E41</f>
        <v>221490186</v>
      </c>
      <c r="F18" s="50">
        <f>F19+F25+F29+F41</f>
        <v>195940233</v>
      </c>
      <c r="H18" s="103" t="s">
        <v>746</v>
      </c>
      <c r="I18" s="104">
        <v>3</v>
      </c>
    </row>
    <row r="19" spans="1:9" ht="18" customHeight="1">
      <c r="A19" s="21">
        <v>2</v>
      </c>
      <c r="B19" s="192" t="s">
        <v>747</v>
      </c>
      <c r="C19" s="193"/>
      <c r="D19" s="51">
        <f>SUM(D20:D24)</f>
        <v>7361409</v>
      </c>
      <c r="E19" s="52">
        <f>SUM(E20:E24)</f>
        <v>21979254</v>
      </c>
      <c r="F19" s="53">
        <f>SUM(F20:F24)</f>
        <v>18649978</v>
      </c>
      <c r="H19" s="103" t="s">
        <v>750</v>
      </c>
      <c r="I19" s="104">
        <v>4</v>
      </c>
    </row>
    <row r="20" spans="1:9" ht="18" customHeight="1">
      <c r="A20" s="21">
        <v>3</v>
      </c>
      <c r="B20" s="185" t="s">
        <v>2075</v>
      </c>
      <c r="C20" s="191"/>
      <c r="D20" s="45">
        <v>0</v>
      </c>
      <c r="E20" s="47">
        <v>0</v>
      </c>
      <c r="F20" s="46">
        <v>0</v>
      </c>
      <c r="H20" s="103" t="s">
        <v>752</v>
      </c>
      <c r="I20" s="104">
        <v>5</v>
      </c>
    </row>
    <row r="21" spans="1:9" ht="18" customHeight="1">
      <c r="A21" s="21">
        <v>4</v>
      </c>
      <c r="B21" s="185" t="s">
        <v>2076</v>
      </c>
      <c r="C21" s="191"/>
      <c r="D21" s="45">
        <v>0</v>
      </c>
      <c r="E21" s="47">
        <v>0</v>
      </c>
      <c r="F21" s="46">
        <v>0</v>
      </c>
      <c r="H21" s="103" t="s">
        <v>753</v>
      </c>
      <c r="I21" s="104">
        <v>6</v>
      </c>
    </row>
    <row r="22" spans="1:9" ht="18" customHeight="1">
      <c r="A22" s="21">
        <v>5</v>
      </c>
      <c r="B22" s="185" t="s">
        <v>2077</v>
      </c>
      <c r="C22" s="191"/>
      <c r="D22" s="45">
        <v>7361409</v>
      </c>
      <c r="E22" s="47">
        <v>21979254</v>
      </c>
      <c r="F22" s="46">
        <v>18649978</v>
      </c>
      <c r="H22" s="103" t="s">
        <v>755</v>
      </c>
      <c r="I22" s="104">
        <v>7</v>
      </c>
    </row>
    <row r="23" spans="1:9" ht="18" customHeight="1">
      <c r="A23" s="21">
        <v>6</v>
      </c>
      <c r="B23" s="185" t="s">
        <v>2078</v>
      </c>
      <c r="C23" s="191"/>
      <c r="D23" s="45">
        <v>0</v>
      </c>
      <c r="E23" s="47">
        <v>0</v>
      </c>
      <c r="F23" s="46">
        <v>0</v>
      </c>
      <c r="H23" s="103" t="s">
        <v>757</v>
      </c>
      <c r="I23" s="104">
        <v>8</v>
      </c>
    </row>
    <row r="24" spans="1:9" ht="18" customHeight="1">
      <c r="A24" s="21">
        <v>7</v>
      </c>
      <c r="B24" s="185" t="s">
        <v>2079</v>
      </c>
      <c r="C24" s="191"/>
      <c r="D24" s="45">
        <v>0</v>
      </c>
      <c r="E24" s="47">
        <v>0</v>
      </c>
      <c r="F24" s="46">
        <v>0</v>
      </c>
      <c r="H24" s="103" t="s">
        <v>767</v>
      </c>
      <c r="I24" s="104">
        <v>9</v>
      </c>
    </row>
    <row r="25" spans="1:9" ht="18" customHeight="1">
      <c r="A25" s="21">
        <v>8</v>
      </c>
      <c r="B25" s="192" t="s">
        <v>2046</v>
      </c>
      <c r="C25" s="193"/>
      <c r="D25" s="51">
        <f>SUM(D26:D28)</f>
        <v>1902878</v>
      </c>
      <c r="E25" s="52">
        <f>SUM(E26:E28)</f>
        <v>1902878</v>
      </c>
      <c r="F25" s="53">
        <f>SUM(F26:F28)</f>
        <v>1902878</v>
      </c>
      <c r="H25" s="103" t="s">
        <v>769</v>
      </c>
      <c r="I25" s="104">
        <v>10</v>
      </c>
    </row>
    <row r="26" spans="1:9" ht="18" customHeight="1">
      <c r="A26" s="21">
        <v>9</v>
      </c>
      <c r="B26" s="185" t="s">
        <v>2080</v>
      </c>
      <c r="C26" s="191"/>
      <c r="D26" s="45">
        <v>1902878</v>
      </c>
      <c r="E26" s="47">
        <v>1902878</v>
      </c>
      <c r="F26" s="46">
        <v>1902878</v>
      </c>
      <c r="H26" s="103" t="s">
        <v>771</v>
      </c>
      <c r="I26" s="104">
        <v>11</v>
      </c>
    </row>
    <row r="27" spans="1:9" ht="18" customHeight="1">
      <c r="A27" s="21">
        <v>10</v>
      </c>
      <c r="B27" s="185" t="s">
        <v>2081</v>
      </c>
      <c r="C27" s="191"/>
      <c r="D27" s="45">
        <v>0</v>
      </c>
      <c r="E27" s="47">
        <v>0</v>
      </c>
      <c r="F27" s="46">
        <v>0</v>
      </c>
      <c r="H27" s="103" t="s">
        <v>773</v>
      </c>
      <c r="I27" s="104">
        <v>12</v>
      </c>
    </row>
    <row r="28" spans="1:9" ht="18" customHeight="1">
      <c r="A28" s="21">
        <v>11</v>
      </c>
      <c r="B28" s="185" t="s">
        <v>2082</v>
      </c>
      <c r="C28" s="191"/>
      <c r="D28" s="45">
        <v>0</v>
      </c>
      <c r="E28" s="47">
        <v>0</v>
      </c>
      <c r="F28" s="46">
        <v>0</v>
      </c>
      <c r="H28" s="103" t="s">
        <v>775</v>
      </c>
      <c r="I28" s="104">
        <v>13</v>
      </c>
    </row>
    <row r="29" spans="1:9" ht="27.75" customHeight="1">
      <c r="A29" s="21">
        <v>12</v>
      </c>
      <c r="B29" s="192" t="s">
        <v>2084</v>
      </c>
      <c r="C29" s="193"/>
      <c r="D29" s="51">
        <f>SUM(D30:D40)</f>
        <v>64507511</v>
      </c>
      <c r="E29" s="52">
        <f>SUM(E30:E40)</f>
        <v>77958527</v>
      </c>
      <c r="F29" s="53">
        <f>SUM(F30:F40)</f>
        <v>55737850</v>
      </c>
      <c r="H29" s="103" t="s">
        <v>777</v>
      </c>
      <c r="I29" s="104">
        <v>15</v>
      </c>
    </row>
    <row r="30" spans="1:9" ht="18" customHeight="1">
      <c r="A30" s="21">
        <v>13</v>
      </c>
      <c r="B30" s="185" t="s">
        <v>2085</v>
      </c>
      <c r="C30" s="191"/>
      <c r="D30" s="45">
        <v>43685184</v>
      </c>
      <c r="E30" s="47">
        <v>55271914</v>
      </c>
      <c r="F30" s="46">
        <v>42303386</v>
      </c>
      <c r="H30" s="103" t="s">
        <v>778</v>
      </c>
      <c r="I30" s="104">
        <v>16</v>
      </c>
    </row>
    <row r="31" spans="1:9" ht="18" customHeight="1">
      <c r="A31" s="21">
        <v>14</v>
      </c>
      <c r="B31" s="185" t="s">
        <v>2086</v>
      </c>
      <c r="C31" s="191"/>
      <c r="D31" s="45">
        <v>11560649</v>
      </c>
      <c r="E31" s="47">
        <v>12024954</v>
      </c>
      <c r="F31" s="46">
        <v>11406429</v>
      </c>
      <c r="H31" s="103" t="s">
        <v>780</v>
      </c>
      <c r="I31" s="104">
        <v>17</v>
      </c>
    </row>
    <row r="32" spans="1:9" ht="18" customHeight="1">
      <c r="A32" s="21">
        <v>15</v>
      </c>
      <c r="B32" s="185" t="s">
        <v>2087</v>
      </c>
      <c r="C32" s="191"/>
      <c r="D32" s="45">
        <v>1047365</v>
      </c>
      <c r="E32" s="47">
        <v>4015704</v>
      </c>
      <c r="F32" s="46">
        <v>769116</v>
      </c>
      <c r="H32" s="103" t="s">
        <v>782</v>
      </c>
      <c r="I32" s="104">
        <v>18</v>
      </c>
    </row>
    <row r="33" spans="1:9" ht="18" customHeight="1">
      <c r="A33" s="21">
        <v>16</v>
      </c>
      <c r="B33" s="185" t="s">
        <v>2088</v>
      </c>
      <c r="C33" s="191"/>
      <c r="D33" s="45">
        <v>648112</v>
      </c>
      <c r="E33" s="47">
        <v>2981991</v>
      </c>
      <c r="F33" s="46">
        <v>556367</v>
      </c>
      <c r="H33" s="103" t="s">
        <v>783</v>
      </c>
      <c r="I33" s="104">
        <v>19</v>
      </c>
    </row>
    <row r="34" spans="1:9" ht="18" customHeight="1">
      <c r="A34" s="21">
        <v>17</v>
      </c>
      <c r="B34" s="185" t="s">
        <v>2089</v>
      </c>
      <c r="C34" s="191"/>
      <c r="D34" s="45">
        <v>918457</v>
      </c>
      <c r="E34" s="47">
        <v>3635168</v>
      </c>
      <c r="F34" s="46">
        <v>673756</v>
      </c>
      <c r="H34" s="103" t="s">
        <v>785</v>
      </c>
      <c r="I34" s="104">
        <v>20</v>
      </c>
    </row>
    <row r="35" spans="1:9" ht="18" customHeight="1">
      <c r="A35" s="21">
        <v>18</v>
      </c>
      <c r="B35" s="185" t="s">
        <v>2090</v>
      </c>
      <c r="C35" s="191"/>
      <c r="D35" s="45">
        <v>0</v>
      </c>
      <c r="E35" s="47">
        <v>0</v>
      </c>
      <c r="F35" s="46">
        <v>0</v>
      </c>
      <c r="H35" s="103" t="s">
        <v>787</v>
      </c>
      <c r="I35" s="104">
        <v>21</v>
      </c>
    </row>
    <row r="36" spans="1:9" ht="18" customHeight="1">
      <c r="A36" s="21">
        <v>19</v>
      </c>
      <c r="B36" s="185" t="s">
        <v>0</v>
      </c>
      <c r="C36" s="191"/>
      <c r="D36" s="45">
        <v>0</v>
      </c>
      <c r="E36" s="47">
        <v>0</v>
      </c>
      <c r="F36" s="46">
        <v>0</v>
      </c>
      <c r="H36" s="103" t="s">
        <v>789</v>
      </c>
      <c r="I36" s="104">
        <v>22</v>
      </c>
    </row>
    <row r="37" spans="1:9" ht="18" customHeight="1">
      <c r="A37" s="21">
        <v>20</v>
      </c>
      <c r="B37" s="185" t="s">
        <v>1</v>
      </c>
      <c r="C37" s="191"/>
      <c r="D37" s="45">
        <v>0</v>
      </c>
      <c r="E37" s="47">
        <v>0</v>
      </c>
      <c r="F37" s="46">
        <v>0</v>
      </c>
      <c r="H37" s="103" t="s">
        <v>791</v>
      </c>
      <c r="I37" s="104">
        <v>23</v>
      </c>
    </row>
    <row r="38" spans="1:9" ht="18" customHeight="1">
      <c r="A38" s="21">
        <v>21</v>
      </c>
      <c r="B38" s="185" t="s">
        <v>2</v>
      </c>
      <c r="C38" s="191"/>
      <c r="D38" s="45">
        <v>6618948</v>
      </c>
      <c r="E38" s="47">
        <v>0</v>
      </c>
      <c r="F38" s="46">
        <v>0</v>
      </c>
      <c r="H38" s="103" t="s">
        <v>793</v>
      </c>
      <c r="I38" s="104">
        <v>24</v>
      </c>
    </row>
    <row r="39" spans="1:9" ht="18" customHeight="1">
      <c r="A39" s="21">
        <v>22</v>
      </c>
      <c r="B39" s="185" t="s">
        <v>3</v>
      </c>
      <c r="C39" s="191"/>
      <c r="D39" s="45">
        <v>28796</v>
      </c>
      <c r="E39" s="47">
        <v>28796</v>
      </c>
      <c r="F39" s="46">
        <v>28796</v>
      </c>
      <c r="H39" s="103" t="s">
        <v>795</v>
      </c>
      <c r="I39" s="104">
        <v>25</v>
      </c>
    </row>
    <row r="40" spans="1:9" ht="18" customHeight="1">
      <c r="A40" s="21">
        <v>23</v>
      </c>
      <c r="B40" s="185" t="s">
        <v>4</v>
      </c>
      <c r="C40" s="191"/>
      <c r="D40" s="45">
        <v>0</v>
      </c>
      <c r="E40" s="47">
        <v>0</v>
      </c>
      <c r="F40" s="46">
        <v>0</v>
      </c>
      <c r="H40" s="103" t="s">
        <v>797</v>
      </c>
      <c r="I40" s="104">
        <v>26</v>
      </c>
    </row>
    <row r="41" spans="1:9" ht="27.75" customHeight="1">
      <c r="A41" s="21">
        <v>24</v>
      </c>
      <c r="B41" s="192" t="s">
        <v>5</v>
      </c>
      <c r="C41" s="193"/>
      <c r="D41" s="51">
        <f>SUM(D42:D49)</f>
        <v>48878039</v>
      </c>
      <c r="E41" s="52">
        <f>SUM(E42:E49)</f>
        <v>119649527</v>
      </c>
      <c r="F41" s="53">
        <f>SUM(F42:F49)</f>
        <v>119649527</v>
      </c>
      <c r="H41" s="103" t="s">
        <v>799</v>
      </c>
      <c r="I41" s="104">
        <v>27</v>
      </c>
    </row>
    <row r="42" spans="1:9" ht="18" customHeight="1">
      <c r="A42" s="21">
        <v>25</v>
      </c>
      <c r="B42" s="185" t="s">
        <v>6</v>
      </c>
      <c r="C42" s="191"/>
      <c r="D42" s="45">
        <v>0</v>
      </c>
      <c r="E42" s="47">
        <v>445034</v>
      </c>
      <c r="F42" s="46">
        <v>445034</v>
      </c>
      <c r="H42" s="103" t="s">
        <v>801</v>
      </c>
      <c r="I42" s="104">
        <v>29</v>
      </c>
    </row>
    <row r="43" spans="1:9" ht="18" customHeight="1">
      <c r="A43" s="21">
        <v>26</v>
      </c>
      <c r="B43" s="185" t="s">
        <v>7</v>
      </c>
      <c r="C43" s="191"/>
      <c r="D43" s="45">
        <v>7968100</v>
      </c>
      <c r="E43" s="47">
        <v>7968100</v>
      </c>
      <c r="F43" s="46">
        <v>7968100</v>
      </c>
      <c r="H43" s="103" t="s">
        <v>803</v>
      </c>
      <c r="I43" s="104">
        <v>30</v>
      </c>
    </row>
    <row r="44" spans="1:9" ht="18" customHeight="1">
      <c r="A44" s="21">
        <v>27</v>
      </c>
      <c r="B44" s="185" t="s">
        <v>8</v>
      </c>
      <c r="C44" s="191"/>
      <c r="D44" s="45">
        <v>108089</v>
      </c>
      <c r="E44" s="47">
        <v>1706156</v>
      </c>
      <c r="F44" s="46">
        <v>1706156</v>
      </c>
      <c r="H44" s="103" t="s">
        <v>805</v>
      </c>
      <c r="I44" s="104">
        <v>32</v>
      </c>
    </row>
    <row r="45" spans="1:9" ht="18" customHeight="1">
      <c r="A45" s="21">
        <v>28</v>
      </c>
      <c r="B45" s="185" t="s">
        <v>9</v>
      </c>
      <c r="C45" s="191"/>
      <c r="D45" s="45">
        <v>6734440</v>
      </c>
      <c r="E45" s="47">
        <v>92779507</v>
      </c>
      <c r="F45" s="46">
        <v>92779507</v>
      </c>
      <c r="H45" s="103" t="s">
        <v>807</v>
      </c>
      <c r="I45" s="104">
        <v>33</v>
      </c>
    </row>
    <row r="46" spans="1:9" ht="18" customHeight="1">
      <c r="A46" s="21">
        <v>29</v>
      </c>
      <c r="B46" s="185" t="s">
        <v>10</v>
      </c>
      <c r="C46" s="191"/>
      <c r="D46" s="45">
        <v>0</v>
      </c>
      <c r="E46" s="47">
        <v>0</v>
      </c>
      <c r="F46" s="46">
        <v>0</v>
      </c>
      <c r="H46" s="103" t="s">
        <v>809</v>
      </c>
      <c r="I46" s="104">
        <v>34</v>
      </c>
    </row>
    <row r="47" spans="1:9" ht="18" customHeight="1">
      <c r="A47" s="21">
        <v>30</v>
      </c>
      <c r="B47" s="185" t="s">
        <v>35</v>
      </c>
      <c r="C47" s="191"/>
      <c r="D47" s="45">
        <v>34067410</v>
      </c>
      <c r="E47" s="47">
        <v>14640230</v>
      </c>
      <c r="F47" s="46">
        <v>14640230</v>
      </c>
      <c r="H47" s="103" t="s">
        <v>811</v>
      </c>
      <c r="I47" s="104">
        <v>35</v>
      </c>
    </row>
    <row r="48" spans="1:9" ht="18" customHeight="1">
      <c r="A48" s="21">
        <v>31</v>
      </c>
      <c r="B48" s="185" t="s">
        <v>36</v>
      </c>
      <c r="C48" s="191"/>
      <c r="D48" s="45">
        <v>0</v>
      </c>
      <c r="E48" s="47">
        <v>2110500</v>
      </c>
      <c r="F48" s="46">
        <v>2110500</v>
      </c>
      <c r="H48" s="103" t="s">
        <v>813</v>
      </c>
      <c r="I48" s="104">
        <v>36</v>
      </c>
    </row>
    <row r="49" spans="1:9" ht="18" customHeight="1">
      <c r="A49" s="21">
        <v>32</v>
      </c>
      <c r="B49" s="185" t="s">
        <v>37</v>
      </c>
      <c r="C49" s="191"/>
      <c r="D49" s="45">
        <v>0</v>
      </c>
      <c r="E49" s="47">
        <v>0</v>
      </c>
      <c r="F49" s="46">
        <v>0</v>
      </c>
      <c r="H49" s="103" t="s">
        <v>814</v>
      </c>
      <c r="I49" s="104">
        <v>37</v>
      </c>
    </row>
    <row r="50" spans="1:9" ht="27.75" customHeight="1">
      <c r="A50" s="26">
        <v>33</v>
      </c>
      <c r="B50" s="194" t="s">
        <v>38</v>
      </c>
      <c r="C50" s="195"/>
      <c r="D50" s="51">
        <f>D51+D57+D67</f>
        <v>120099687</v>
      </c>
      <c r="E50" s="52">
        <f>E51+E57+E67</f>
        <v>232709310</v>
      </c>
      <c r="F50" s="53">
        <f>F51+F57+F67</f>
        <v>232709310</v>
      </c>
      <c r="H50" s="103" t="s">
        <v>816</v>
      </c>
      <c r="I50" s="104">
        <v>38</v>
      </c>
    </row>
    <row r="51" spans="1:9" ht="18" customHeight="1">
      <c r="A51" s="21">
        <v>34</v>
      </c>
      <c r="B51" s="192" t="s">
        <v>2047</v>
      </c>
      <c r="C51" s="193"/>
      <c r="D51" s="51">
        <f>SUM(D52:D56)</f>
        <v>9252865</v>
      </c>
      <c r="E51" s="52">
        <f>SUM(E52:E56)</f>
        <v>50112293</v>
      </c>
      <c r="F51" s="53">
        <f>SUM(F52:F56)</f>
        <v>50112293</v>
      </c>
      <c r="H51" s="103" t="s">
        <v>818</v>
      </c>
      <c r="I51" s="104">
        <v>39</v>
      </c>
    </row>
    <row r="52" spans="1:9" ht="18" customHeight="1">
      <c r="A52" s="21">
        <v>35</v>
      </c>
      <c r="B52" s="185" t="s">
        <v>39</v>
      </c>
      <c r="C52" s="191"/>
      <c r="D52" s="45">
        <v>9035</v>
      </c>
      <c r="E52" s="47">
        <v>13856</v>
      </c>
      <c r="F52" s="46">
        <v>13856</v>
      </c>
      <c r="H52" s="103" t="s">
        <v>820</v>
      </c>
      <c r="I52" s="104">
        <v>40</v>
      </c>
    </row>
    <row r="53" spans="1:9" ht="18" customHeight="1">
      <c r="A53" s="21">
        <v>36</v>
      </c>
      <c r="B53" s="185" t="s">
        <v>40</v>
      </c>
      <c r="C53" s="191"/>
      <c r="D53" s="45">
        <v>0</v>
      </c>
      <c r="E53" s="47">
        <v>44382746</v>
      </c>
      <c r="F53" s="46">
        <v>44382746</v>
      </c>
      <c r="H53" s="103" t="s">
        <v>822</v>
      </c>
      <c r="I53" s="104">
        <v>41</v>
      </c>
    </row>
    <row r="54" spans="1:9" ht="18" customHeight="1">
      <c r="A54" s="21">
        <v>37</v>
      </c>
      <c r="B54" s="185" t="s">
        <v>41</v>
      </c>
      <c r="C54" s="191"/>
      <c r="D54" s="45">
        <v>0</v>
      </c>
      <c r="E54" s="47">
        <v>0</v>
      </c>
      <c r="F54" s="46">
        <v>0</v>
      </c>
      <c r="H54" s="103" t="s">
        <v>824</v>
      </c>
      <c r="I54" s="104">
        <v>42</v>
      </c>
    </row>
    <row r="55" spans="1:9" ht="18" customHeight="1">
      <c r="A55" s="21">
        <v>38</v>
      </c>
      <c r="B55" s="185" t="s">
        <v>42</v>
      </c>
      <c r="C55" s="191"/>
      <c r="D55" s="45">
        <v>0</v>
      </c>
      <c r="E55" s="47">
        <v>0</v>
      </c>
      <c r="F55" s="46">
        <v>0</v>
      </c>
      <c r="H55" s="103" t="s">
        <v>826</v>
      </c>
      <c r="I55" s="104">
        <v>43</v>
      </c>
    </row>
    <row r="56" spans="1:9" ht="18" customHeight="1">
      <c r="A56" s="21">
        <v>39</v>
      </c>
      <c r="B56" s="185" t="s">
        <v>43</v>
      </c>
      <c r="C56" s="191"/>
      <c r="D56" s="45">
        <v>9243830</v>
      </c>
      <c r="E56" s="47">
        <v>5715691</v>
      </c>
      <c r="F56" s="46">
        <v>5715691</v>
      </c>
      <c r="H56" s="103" t="s">
        <v>828</v>
      </c>
      <c r="I56" s="104">
        <v>44</v>
      </c>
    </row>
    <row r="57" spans="1:9" ht="27.75" customHeight="1">
      <c r="A57" s="21">
        <v>40</v>
      </c>
      <c r="B57" s="192" t="s">
        <v>44</v>
      </c>
      <c r="C57" s="193"/>
      <c r="D57" s="51">
        <f>SUM(D58:D66)</f>
        <v>98561946</v>
      </c>
      <c r="E57" s="52">
        <f>SUM(E58:E66)</f>
        <v>134261285</v>
      </c>
      <c r="F57" s="53">
        <f>SUM(F58:F66)</f>
        <v>134261285</v>
      </c>
      <c r="H57" s="103" t="s">
        <v>830</v>
      </c>
      <c r="I57" s="104">
        <v>46</v>
      </c>
    </row>
    <row r="58" spans="1:9" ht="18" customHeight="1">
      <c r="A58" s="21">
        <v>41</v>
      </c>
      <c r="B58" s="185" t="s">
        <v>45</v>
      </c>
      <c r="C58" s="191"/>
      <c r="D58" s="45">
        <v>0</v>
      </c>
      <c r="E58" s="47">
        <v>0</v>
      </c>
      <c r="F58" s="46">
        <v>0</v>
      </c>
      <c r="H58" s="103" t="s">
        <v>832</v>
      </c>
      <c r="I58" s="104">
        <v>47</v>
      </c>
    </row>
    <row r="59" spans="1:9" ht="18" customHeight="1">
      <c r="A59" s="21">
        <v>42</v>
      </c>
      <c r="B59" s="185" t="s">
        <v>46</v>
      </c>
      <c r="C59" s="191"/>
      <c r="D59" s="45">
        <v>0</v>
      </c>
      <c r="E59" s="47">
        <v>0</v>
      </c>
      <c r="F59" s="46">
        <v>0</v>
      </c>
      <c r="H59" s="103" t="s">
        <v>834</v>
      </c>
      <c r="I59" s="104">
        <v>48</v>
      </c>
    </row>
    <row r="60" spans="1:9" ht="18" customHeight="1">
      <c r="A60" s="21">
        <v>43</v>
      </c>
      <c r="B60" s="185" t="s">
        <v>47</v>
      </c>
      <c r="C60" s="191"/>
      <c r="D60" s="45">
        <v>127232</v>
      </c>
      <c r="E60" s="47">
        <v>127232</v>
      </c>
      <c r="F60" s="46">
        <v>127232</v>
      </c>
      <c r="H60" s="103" t="s">
        <v>836</v>
      </c>
      <c r="I60" s="104">
        <v>49</v>
      </c>
    </row>
    <row r="61" spans="1:9" ht="18" customHeight="1">
      <c r="A61" s="21">
        <v>44</v>
      </c>
      <c r="B61" s="185" t="s">
        <v>48</v>
      </c>
      <c r="C61" s="191"/>
      <c r="D61" s="45">
        <v>10000000</v>
      </c>
      <c r="E61" s="47">
        <v>50575769</v>
      </c>
      <c r="F61" s="46">
        <v>50575769</v>
      </c>
      <c r="H61" s="103" t="s">
        <v>838</v>
      </c>
      <c r="I61" s="104">
        <v>50</v>
      </c>
    </row>
    <row r="62" spans="1:9" ht="18" customHeight="1">
      <c r="A62" s="21">
        <v>45</v>
      </c>
      <c r="B62" s="185" t="s">
        <v>49</v>
      </c>
      <c r="C62" s="191"/>
      <c r="D62" s="45">
        <v>0</v>
      </c>
      <c r="E62" s="47">
        <v>0</v>
      </c>
      <c r="F62" s="46">
        <v>0</v>
      </c>
      <c r="H62" s="103" t="s">
        <v>840</v>
      </c>
      <c r="I62" s="104">
        <v>51</v>
      </c>
    </row>
    <row r="63" spans="1:9" ht="18" customHeight="1">
      <c r="A63" s="21">
        <v>46</v>
      </c>
      <c r="B63" s="185" t="s">
        <v>50</v>
      </c>
      <c r="C63" s="191"/>
      <c r="D63" s="45">
        <v>25221300</v>
      </c>
      <c r="E63" s="47">
        <v>63997404</v>
      </c>
      <c r="F63" s="46">
        <v>63997404</v>
      </c>
      <c r="H63" s="103" t="s">
        <v>842</v>
      </c>
      <c r="I63" s="104">
        <v>52</v>
      </c>
    </row>
    <row r="64" spans="1:9" ht="18" customHeight="1">
      <c r="A64" s="21">
        <v>47</v>
      </c>
      <c r="B64" s="185" t="s">
        <v>51</v>
      </c>
      <c r="C64" s="191"/>
      <c r="D64" s="45">
        <v>51260598</v>
      </c>
      <c r="E64" s="47">
        <v>6127434</v>
      </c>
      <c r="F64" s="46">
        <v>6127434</v>
      </c>
      <c r="H64" s="103" t="s">
        <v>844</v>
      </c>
      <c r="I64" s="104">
        <v>53</v>
      </c>
    </row>
    <row r="65" spans="1:9" ht="18" customHeight="1">
      <c r="A65" s="21">
        <v>48</v>
      </c>
      <c r="B65" s="185" t="s">
        <v>52</v>
      </c>
      <c r="C65" s="191"/>
      <c r="D65" s="45">
        <v>1065926</v>
      </c>
      <c r="E65" s="47">
        <v>2070128</v>
      </c>
      <c r="F65" s="46">
        <v>2070128</v>
      </c>
      <c r="H65" s="103" t="s">
        <v>846</v>
      </c>
      <c r="I65" s="104">
        <v>54</v>
      </c>
    </row>
    <row r="66" spans="1:9" ht="18" customHeight="1">
      <c r="A66" s="21">
        <v>49</v>
      </c>
      <c r="B66" s="185" t="s">
        <v>53</v>
      </c>
      <c r="C66" s="191"/>
      <c r="D66" s="45">
        <v>10886890</v>
      </c>
      <c r="E66" s="47">
        <v>11363318</v>
      </c>
      <c r="F66" s="46">
        <v>11363318</v>
      </c>
      <c r="H66" s="103" t="s">
        <v>848</v>
      </c>
      <c r="I66" s="104">
        <v>55</v>
      </c>
    </row>
    <row r="67" spans="1:9" ht="18" customHeight="1">
      <c r="A67" s="21">
        <v>50</v>
      </c>
      <c r="B67" s="192" t="s">
        <v>2048</v>
      </c>
      <c r="C67" s="193"/>
      <c r="D67" s="51">
        <f>SUM(D68:D70)</f>
        <v>12284876</v>
      </c>
      <c r="E67" s="52">
        <f>SUM(E68:E70)</f>
        <v>48335732</v>
      </c>
      <c r="F67" s="53">
        <f>SUM(F68:F70)</f>
        <v>48335732</v>
      </c>
      <c r="H67" s="103" t="s">
        <v>850</v>
      </c>
      <c r="I67" s="104">
        <v>56</v>
      </c>
    </row>
    <row r="68" spans="1:9" ht="18" customHeight="1">
      <c r="A68" s="21">
        <v>51</v>
      </c>
      <c r="B68" s="185" t="s">
        <v>54</v>
      </c>
      <c r="C68" s="191"/>
      <c r="D68" s="45">
        <v>6075048</v>
      </c>
      <c r="E68" s="47">
        <v>15084998</v>
      </c>
      <c r="F68" s="53">
        <f>E68</f>
        <v>15084998</v>
      </c>
      <c r="H68" s="103" t="s">
        <v>852</v>
      </c>
      <c r="I68" s="104">
        <v>57</v>
      </c>
    </row>
    <row r="69" spans="1:9" ht="18" customHeight="1">
      <c r="A69" s="21">
        <v>52</v>
      </c>
      <c r="B69" s="185" t="s">
        <v>55</v>
      </c>
      <c r="C69" s="191"/>
      <c r="D69" s="45">
        <v>6102171</v>
      </c>
      <c r="E69" s="47">
        <v>33170089</v>
      </c>
      <c r="F69" s="53">
        <f>E69</f>
        <v>33170089</v>
      </c>
      <c r="H69" s="103" t="s">
        <v>854</v>
      </c>
      <c r="I69" s="104">
        <v>58</v>
      </c>
    </row>
    <row r="70" spans="1:9" ht="18" customHeight="1">
      <c r="A70" s="21">
        <v>53</v>
      </c>
      <c r="B70" s="185" t="s">
        <v>56</v>
      </c>
      <c r="C70" s="191"/>
      <c r="D70" s="45">
        <v>107657</v>
      </c>
      <c r="E70" s="47">
        <v>80645</v>
      </c>
      <c r="F70" s="53">
        <f>E70</f>
        <v>80645</v>
      </c>
      <c r="H70" s="103" t="s">
        <v>856</v>
      </c>
      <c r="I70" s="104">
        <v>60</v>
      </c>
    </row>
    <row r="71" spans="1:9" ht="18" customHeight="1">
      <c r="A71" s="26">
        <v>54</v>
      </c>
      <c r="B71" s="194" t="s">
        <v>2049</v>
      </c>
      <c r="C71" s="195"/>
      <c r="D71" s="51">
        <f>SUM(D72:D73)</f>
        <v>606573</v>
      </c>
      <c r="E71" s="52">
        <f>SUM(E72:E73)</f>
        <v>1589008</v>
      </c>
      <c r="F71" s="53">
        <f>SUM(F72:F73)</f>
        <v>1589008</v>
      </c>
      <c r="H71" s="103" t="s">
        <v>858</v>
      </c>
      <c r="I71" s="104">
        <v>61</v>
      </c>
    </row>
    <row r="72" spans="1:9" ht="18" customHeight="1">
      <c r="A72" s="21">
        <v>55</v>
      </c>
      <c r="B72" s="185" t="s">
        <v>57</v>
      </c>
      <c r="C72" s="191"/>
      <c r="D72" s="45">
        <v>606573</v>
      </c>
      <c r="E72" s="47">
        <v>1589008</v>
      </c>
      <c r="F72" s="53">
        <f>E72</f>
        <v>1589008</v>
      </c>
      <c r="H72" s="103" t="s">
        <v>860</v>
      </c>
      <c r="I72" s="104">
        <v>63</v>
      </c>
    </row>
    <row r="73" spans="1:9" ht="18" customHeight="1">
      <c r="A73" s="21">
        <v>56</v>
      </c>
      <c r="B73" s="185" t="s">
        <v>58</v>
      </c>
      <c r="C73" s="191"/>
      <c r="D73" s="45">
        <v>0</v>
      </c>
      <c r="E73" s="47">
        <v>0</v>
      </c>
      <c r="F73" s="53">
        <f>E73</f>
        <v>0</v>
      </c>
      <c r="H73" s="103" t="s">
        <v>862</v>
      </c>
      <c r="I73" s="104">
        <v>64</v>
      </c>
    </row>
    <row r="74" spans="1:9" ht="18" customHeight="1">
      <c r="A74" s="21">
        <v>57</v>
      </c>
      <c r="B74" s="192" t="s">
        <v>2050</v>
      </c>
      <c r="C74" s="193"/>
      <c r="D74" s="45">
        <v>0</v>
      </c>
      <c r="E74" s="47">
        <v>0</v>
      </c>
      <c r="F74" s="53">
        <f>E74</f>
        <v>0</v>
      </c>
      <c r="H74" s="103" t="s">
        <v>864</v>
      </c>
      <c r="I74" s="104">
        <v>65</v>
      </c>
    </row>
    <row r="75" spans="1:9" ht="18" customHeight="1">
      <c r="A75" s="25">
        <v>58</v>
      </c>
      <c r="B75" s="213" t="s">
        <v>748</v>
      </c>
      <c r="C75" s="214"/>
      <c r="D75" s="54">
        <f>D18+D50+D71+D74</f>
        <v>243356097</v>
      </c>
      <c r="E75" s="55">
        <f>E18+E50+E71+E74</f>
        <v>455788504</v>
      </c>
      <c r="F75" s="56">
        <f>F18+F50+F71+F74</f>
        <v>430238551</v>
      </c>
      <c r="H75" s="103" t="s">
        <v>866</v>
      </c>
      <c r="I75" s="104">
        <v>66</v>
      </c>
    </row>
    <row r="76" spans="1:9" ht="31.5" customHeight="1">
      <c r="A76" s="215" t="s">
        <v>193</v>
      </c>
      <c r="B76" s="216"/>
      <c r="C76" s="216"/>
      <c r="D76" s="217"/>
      <c r="E76" s="101" t="s">
        <v>178</v>
      </c>
      <c r="F76" s="102" t="s">
        <v>179</v>
      </c>
      <c r="H76" s="103" t="s">
        <v>868</v>
      </c>
      <c r="I76" s="104">
        <v>67</v>
      </c>
    </row>
    <row r="77" spans="1:9" ht="24.75" customHeight="1">
      <c r="A77" s="29">
        <v>59</v>
      </c>
      <c r="B77" s="218" t="s">
        <v>59</v>
      </c>
      <c r="C77" s="219"/>
      <c r="D77" s="220"/>
      <c r="E77" s="48">
        <f>E78+E79-E80+E81+E82+E83+E84-E85+E86-E87+E88</f>
        <v>79295713</v>
      </c>
      <c r="F77" s="50">
        <f>F78+F79-F80+F81+F82+F83+F84-F85+F86-F87+F88</f>
        <v>86180318</v>
      </c>
      <c r="H77" s="103" t="s">
        <v>870</v>
      </c>
      <c r="I77" s="104">
        <v>68</v>
      </c>
    </row>
    <row r="78" spans="1:9" ht="18" customHeight="1">
      <c r="A78" s="23">
        <v>60</v>
      </c>
      <c r="B78" s="185" t="s">
        <v>60</v>
      </c>
      <c r="C78" s="198"/>
      <c r="D78" s="187"/>
      <c r="E78" s="45">
        <v>15688959</v>
      </c>
      <c r="F78" s="46">
        <v>60000000</v>
      </c>
      <c r="H78" s="103" t="s">
        <v>871</v>
      </c>
      <c r="I78" s="104">
        <v>69</v>
      </c>
    </row>
    <row r="79" spans="1:9" ht="18" customHeight="1">
      <c r="A79" s="23">
        <v>61</v>
      </c>
      <c r="B79" s="185" t="s">
        <v>61</v>
      </c>
      <c r="C79" s="198"/>
      <c r="D79" s="187"/>
      <c r="E79" s="45">
        <v>0</v>
      </c>
      <c r="F79" s="46">
        <v>0</v>
      </c>
      <c r="H79" s="103" t="s">
        <v>873</v>
      </c>
      <c r="I79" s="104">
        <v>70</v>
      </c>
    </row>
    <row r="80" spans="1:9" ht="18" customHeight="1">
      <c r="A80" s="23">
        <v>62</v>
      </c>
      <c r="B80" s="185" t="s">
        <v>62</v>
      </c>
      <c r="C80" s="198"/>
      <c r="D80" s="187"/>
      <c r="E80" s="45">
        <v>0</v>
      </c>
      <c r="F80" s="46">
        <v>0</v>
      </c>
      <c r="H80" s="103" t="s">
        <v>875</v>
      </c>
      <c r="I80" s="104">
        <v>71</v>
      </c>
    </row>
    <row r="81" spans="1:9" ht="18" customHeight="1">
      <c r="A81" s="23">
        <v>63</v>
      </c>
      <c r="B81" s="185" t="s">
        <v>63</v>
      </c>
      <c r="C81" s="198"/>
      <c r="D81" s="187"/>
      <c r="E81" s="45">
        <v>0</v>
      </c>
      <c r="F81" s="46">
        <v>3862141</v>
      </c>
      <c r="H81" s="103" t="s">
        <v>877</v>
      </c>
      <c r="I81" s="104">
        <v>72</v>
      </c>
    </row>
    <row r="82" spans="1:9" ht="18" customHeight="1">
      <c r="A82" s="23">
        <v>64</v>
      </c>
      <c r="B82" s="185" t="s">
        <v>64</v>
      </c>
      <c r="C82" s="198"/>
      <c r="D82" s="187"/>
      <c r="E82" s="45">
        <v>2960451</v>
      </c>
      <c r="F82" s="46">
        <v>3000000</v>
      </c>
      <c r="H82" s="103" t="s">
        <v>879</v>
      </c>
      <c r="I82" s="104">
        <v>74</v>
      </c>
    </row>
    <row r="83" spans="1:9" ht="18" customHeight="1">
      <c r="A83" s="23">
        <v>65</v>
      </c>
      <c r="B83" s="185" t="s">
        <v>65</v>
      </c>
      <c r="C83" s="198"/>
      <c r="D83" s="187"/>
      <c r="E83" s="45">
        <v>35279020</v>
      </c>
      <c r="F83" s="46">
        <v>815588</v>
      </c>
      <c r="H83" s="103" t="s">
        <v>881</v>
      </c>
      <c r="I83" s="104">
        <v>75</v>
      </c>
    </row>
    <row r="84" spans="1:9" ht="18" customHeight="1">
      <c r="A84" s="23">
        <v>66</v>
      </c>
      <c r="B84" s="185" t="s">
        <v>66</v>
      </c>
      <c r="C84" s="198"/>
      <c r="D84" s="187"/>
      <c r="E84" s="45">
        <v>12887158</v>
      </c>
      <c r="F84" s="46">
        <v>0</v>
      </c>
      <c r="H84" s="103" t="s">
        <v>883</v>
      </c>
      <c r="I84" s="104">
        <v>77</v>
      </c>
    </row>
    <row r="85" spans="1:9" ht="18" customHeight="1">
      <c r="A85" s="23">
        <v>67</v>
      </c>
      <c r="B85" s="185" t="s">
        <v>67</v>
      </c>
      <c r="C85" s="198"/>
      <c r="D85" s="187"/>
      <c r="E85" s="45">
        <v>0</v>
      </c>
      <c r="F85" s="46">
        <v>0</v>
      </c>
      <c r="H85" s="103" t="s">
        <v>885</v>
      </c>
      <c r="I85" s="104">
        <v>78</v>
      </c>
    </row>
    <row r="86" spans="1:9" ht="18" customHeight="1">
      <c r="A86" s="23">
        <v>68</v>
      </c>
      <c r="B86" s="185" t="s">
        <v>68</v>
      </c>
      <c r="C86" s="198"/>
      <c r="D86" s="187"/>
      <c r="E86" s="45">
        <v>6546163</v>
      </c>
      <c r="F86" s="46">
        <v>12568627</v>
      </c>
      <c r="H86" s="103" t="s">
        <v>887</v>
      </c>
      <c r="I86" s="104">
        <v>79</v>
      </c>
    </row>
    <row r="87" spans="1:9" ht="18" customHeight="1">
      <c r="A87" s="23">
        <v>69</v>
      </c>
      <c r="B87" s="185" t="s">
        <v>69</v>
      </c>
      <c r="C87" s="198"/>
      <c r="D87" s="187"/>
      <c r="E87" s="45">
        <v>0</v>
      </c>
      <c r="F87" s="46">
        <v>0</v>
      </c>
      <c r="H87" s="103" t="s">
        <v>889</v>
      </c>
      <c r="I87" s="104">
        <v>80</v>
      </c>
    </row>
    <row r="88" spans="1:9" ht="18" customHeight="1">
      <c r="A88" s="23">
        <v>70</v>
      </c>
      <c r="B88" s="185" t="s">
        <v>70</v>
      </c>
      <c r="C88" s="198"/>
      <c r="D88" s="187"/>
      <c r="E88" s="45">
        <v>5933962</v>
      </c>
      <c r="F88" s="46">
        <v>5933962</v>
      </c>
      <c r="H88" s="103" t="s">
        <v>891</v>
      </c>
      <c r="I88" s="104">
        <v>81</v>
      </c>
    </row>
    <row r="89" spans="1:9" ht="18" customHeight="1">
      <c r="A89" s="23">
        <v>71</v>
      </c>
      <c r="B89" s="192" t="s">
        <v>2051</v>
      </c>
      <c r="C89" s="186"/>
      <c r="D89" s="187"/>
      <c r="E89" s="51">
        <f>SUM(E90:E99)</f>
        <v>40334294</v>
      </c>
      <c r="F89" s="53">
        <f>SUM(F90:F99)</f>
        <v>135757381</v>
      </c>
      <c r="H89" s="103" t="s">
        <v>893</v>
      </c>
      <c r="I89" s="104">
        <v>82</v>
      </c>
    </row>
    <row r="90" spans="1:9" ht="18" customHeight="1">
      <c r="A90" s="23">
        <v>72</v>
      </c>
      <c r="B90" s="185" t="s">
        <v>71</v>
      </c>
      <c r="C90" s="198"/>
      <c r="D90" s="187"/>
      <c r="E90" s="45">
        <v>0</v>
      </c>
      <c r="F90" s="46">
        <v>0</v>
      </c>
      <c r="H90" s="103" t="s">
        <v>895</v>
      </c>
      <c r="I90" s="104">
        <v>83</v>
      </c>
    </row>
    <row r="91" spans="1:9" ht="18" customHeight="1">
      <c r="A91" s="23">
        <v>73</v>
      </c>
      <c r="B91" s="185" t="s">
        <v>72</v>
      </c>
      <c r="C91" s="198"/>
      <c r="D91" s="187"/>
      <c r="E91" s="45">
        <v>0</v>
      </c>
      <c r="F91" s="46">
        <v>0</v>
      </c>
      <c r="H91" s="103" t="s">
        <v>897</v>
      </c>
      <c r="I91" s="104">
        <v>84</v>
      </c>
    </row>
    <row r="92" spans="1:9" ht="18" customHeight="1">
      <c r="A92" s="23">
        <v>74</v>
      </c>
      <c r="B92" s="185" t="s">
        <v>73</v>
      </c>
      <c r="C92" s="198"/>
      <c r="D92" s="187"/>
      <c r="E92" s="45">
        <v>2383508</v>
      </c>
      <c r="F92" s="46">
        <v>86586344</v>
      </c>
      <c r="H92" s="103" t="s">
        <v>899</v>
      </c>
      <c r="I92" s="104">
        <v>85</v>
      </c>
    </row>
    <row r="93" spans="1:9" ht="18" customHeight="1">
      <c r="A93" s="23">
        <v>75</v>
      </c>
      <c r="B93" s="185" t="s">
        <v>74</v>
      </c>
      <c r="C93" s="198"/>
      <c r="D93" s="187"/>
      <c r="E93" s="45">
        <v>0</v>
      </c>
      <c r="F93" s="46">
        <v>0</v>
      </c>
      <c r="H93" s="103" t="s">
        <v>901</v>
      </c>
      <c r="I93" s="104">
        <v>86</v>
      </c>
    </row>
    <row r="94" spans="1:9" ht="18" customHeight="1">
      <c r="A94" s="23">
        <v>76</v>
      </c>
      <c r="B94" s="185" t="s">
        <v>75</v>
      </c>
      <c r="C94" s="198"/>
      <c r="D94" s="187"/>
      <c r="E94" s="45">
        <v>1076486</v>
      </c>
      <c r="F94" s="46">
        <v>0</v>
      </c>
      <c r="H94" s="103" t="s">
        <v>903</v>
      </c>
      <c r="I94" s="104">
        <v>87</v>
      </c>
    </row>
    <row r="95" spans="1:9" ht="18" customHeight="1">
      <c r="A95" s="23">
        <v>77</v>
      </c>
      <c r="B95" s="185" t="s">
        <v>76</v>
      </c>
      <c r="C95" s="198"/>
      <c r="D95" s="187"/>
      <c r="E95" s="45">
        <v>0</v>
      </c>
      <c r="F95" s="46">
        <v>723614</v>
      </c>
      <c r="H95" s="103" t="s">
        <v>905</v>
      </c>
      <c r="I95" s="104">
        <v>88</v>
      </c>
    </row>
    <row r="96" spans="1:9" ht="18" customHeight="1">
      <c r="A96" s="23">
        <v>78</v>
      </c>
      <c r="B96" s="185" t="s">
        <v>77</v>
      </c>
      <c r="C96" s="198"/>
      <c r="D96" s="187"/>
      <c r="E96" s="45">
        <v>0</v>
      </c>
      <c r="F96" s="46">
        <v>0</v>
      </c>
      <c r="H96" s="103" t="s">
        <v>907</v>
      </c>
      <c r="I96" s="104">
        <v>89</v>
      </c>
    </row>
    <row r="97" spans="1:9" ht="18" customHeight="1">
      <c r="A97" s="23">
        <v>79</v>
      </c>
      <c r="B97" s="185" t="s">
        <v>78</v>
      </c>
      <c r="C97" s="198"/>
      <c r="D97" s="187"/>
      <c r="E97" s="45">
        <v>0</v>
      </c>
      <c r="F97" s="46">
        <v>0</v>
      </c>
      <c r="H97" s="103" t="s">
        <v>910</v>
      </c>
      <c r="I97" s="104">
        <v>90</v>
      </c>
    </row>
    <row r="98" spans="1:9" ht="18" customHeight="1">
      <c r="A98" s="23">
        <v>80</v>
      </c>
      <c r="B98" s="185" t="s">
        <v>79</v>
      </c>
      <c r="C98" s="198"/>
      <c r="D98" s="187"/>
      <c r="E98" s="45">
        <v>0</v>
      </c>
      <c r="F98" s="46">
        <v>0</v>
      </c>
      <c r="H98" s="103" t="s">
        <v>912</v>
      </c>
      <c r="I98" s="104">
        <v>91</v>
      </c>
    </row>
    <row r="99" spans="1:9" ht="18" customHeight="1">
      <c r="A99" s="23">
        <v>81</v>
      </c>
      <c r="B99" s="185" t="s">
        <v>80</v>
      </c>
      <c r="C99" s="198"/>
      <c r="D99" s="187"/>
      <c r="E99" s="45">
        <v>36874300</v>
      </c>
      <c r="F99" s="46">
        <v>48447423</v>
      </c>
      <c r="H99" s="103" t="s">
        <v>914</v>
      </c>
      <c r="I99" s="104">
        <v>92</v>
      </c>
    </row>
    <row r="100" spans="1:9" ht="18" customHeight="1">
      <c r="A100" s="23">
        <v>82</v>
      </c>
      <c r="B100" s="192" t="s">
        <v>2052</v>
      </c>
      <c r="C100" s="186"/>
      <c r="D100" s="187"/>
      <c r="E100" s="51">
        <f>SUM(E101:E109)</f>
        <v>122316950</v>
      </c>
      <c r="F100" s="53">
        <f>SUM(F101:F109)</f>
        <v>207848308</v>
      </c>
      <c r="H100" s="103" t="s">
        <v>933</v>
      </c>
      <c r="I100" s="104">
        <v>94</v>
      </c>
    </row>
    <row r="101" spans="1:9" ht="18" customHeight="1">
      <c r="A101" s="23">
        <v>83</v>
      </c>
      <c r="B101" s="185" t="s">
        <v>83</v>
      </c>
      <c r="C101" s="198"/>
      <c r="D101" s="187"/>
      <c r="E101" s="45">
        <v>0</v>
      </c>
      <c r="F101" s="46">
        <v>0</v>
      </c>
      <c r="H101" s="103" t="s">
        <v>935</v>
      </c>
      <c r="I101" s="104">
        <v>95</v>
      </c>
    </row>
    <row r="102" spans="1:9" ht="18" customHeight="1">
      <c r="A102" s="23">
        <v>84</v>
      </c>
      <c r="B102" s="185" t="s">
        <v>84</v>
      </c>
      <c r="C102" s="198"/>
      <c r="D102" s="187"/>
      <c r="E102" s="45">
        <v>23540495</v>
      </c>
      <c r="F102" s="46">
        <v>45000000</v>
      </c>
      <c r="H102" s="103" t="s">
        <v>937</v>
      </c>
      <c r="I102" s="104">
        <v>96</v>
      </c>
    </row>
    <row r="103" spans="1:9" ht="18" customHeight="1">
      <c r="A103" s="23">
        <v>85</v>
      </c>
      <c r="B103" s="185" t="s">
        <v>85</v>
      </c>
      <c r="C103" s="198"/>
      <c r="D103" s="187"/>
      <c r="E103" s="45">
        <v>12983162</v>
      </c>
      <c r="F103" s="46">
        <v>18275006</v>
      </c>
      <c r="H103" s="103" t="s">
        <v>939</v>
      </c>
      <c r="I103" s="104">
        <v>97</v>
      </c>
    </row>
    <row r="104" spans="1:9" ht="18" customHeight="1">
      <c r="A104" s="23">
        <v>86</v>
      </c>
      <c r="B104" s="185" t="s">
        <v>86</v>
      </c>
      <c r="C104" s="198"/>
      <c r="D104" s="187"/>
      <c r="E104" s="45">
        <v>5142899</v>
      </c>
      <c r="F104" s="46">
        <v>11299747</v>
      </c>
      <c r="H104" s="103" t="s">
        <v>941</v>
      </c>
      <c r="I104" s="104">
        <v>98</v>
      </c>
    </row>
    <row r="105" spans="1:9" ht="18" customHeight="1">
      <c r="A105" s="23">
        <v>87</v>
      </c>
      <c r="B105" s="185" t="s">
        <v>87</v>
      </c>
      <c r="C105" s="198"/>
      <c r="D105" s="187"/>
      <c r="E105" s="45">
        <v>4862103</v>
      </c>
      <c r="F105" s="46">
        <v>8376886</v>
      </c>
      <c r="H105" s="103" t="s">
        <v>943</v>
      </c>
      <c r="I105" s="104">
        <v>99</v>
      </c>
    </row>
    <row r="106" spans="1:9" ht="18" customHeight="1">
      <c r="A106" s="23">
        <v>88</v>
      </c>
      <c r="B106" s="185" t="s">
        <v>88</v>
      </c>
      <c r="C106" s="198"/>
      <c r="D106" s="187"/>
      <c r="E106" s="45">
        <v>62344841</v>
      </c>
      <c r="F106" s="46">
        <v>111951863</v>
      </c>
      <c r="H106" s="103" t="s">
        <v>945</v>
      </c>
      <c r="I106" s="104">
        <v>100</v>
      </c>
    </row>
    <row r="107" spans="1:9" ht="18" customHeight="1">
      <c r="A107" s="23">
        <v>89</v>
      </c>
      <c r="B107" s="185" t="s">
        <v>89</v>
      </c>
      <c r="C107" s="198"/>
      <c r="D107" s="187"/>
      <c r="E107" s="45">
        <v>83996</v>
      </c>
      <c r="F107" s="46">
        <v>104942</v>
      </c>
      <c r="H107" s="103" t="s">
        <v>947</v>
      </c>
      <c r="I107" s="104">
        <v>101</v>
      </c>
    </row>
    <row r="108" spans="1:9" ht="18" customHeight="1">
      <c r="A108" s="23">
        <v>90</v>
      </c>
      <c r="B108" s="185" t="s">
        <v>90</v>
      </c>
      <c r="C108" s="198"/>
      <c r="D108" s="187"/>
      <c r="E108" s="45">
        <v>1586739</v>
      </c>
      <c r="F108" s="46">
        <v>3170763</v>
      </c>
      <c r="H108" s="103" t="s">
        <v>949</v>
      </c>
      <c r="I108" s="104">
        <v>102</v>
      </c>
    </row>
    <row r="109" spans="1:9" ht="18" customHeight="1">
      <c r="A109" s="23">
        <v>91</v>
      </c>
      <c r="B109" s="185" t="s">
        <v>91</v>
      </c>
      <c r="C109" s="198"/>
      <c r="D109" s="187"/>
      <c r="E109" s="45">
        <v>11772715</v>
      </c>
      <c r="F109" s="46">
        <v>9669101</v>
      </c>
      <c r="H109" s="103" t="s">
        <v>951</v>
      </c>
      <c r="I109" s="104">
        <v>103</v>
      </c>
    </row>
    <row r="110" spans="1:9" ht="18" customHeight="1">
      <c r="A110" s="23">
        <v>92</v>
      </c>
      <c r="B110" s="192" t="s">
        <v>2053</v>
      </c>
      <c r="C110" s="186"/>
      <c r="D110" s="187"/>
      <c r="E110" s="51">
        <f>SUM(E111:E112)</f>
        <v>1409140</v>
      </c>
      <c r="F110" s="53">
        <f>SUM(F111:F112)</f>
        <v>452544</v>
      </c>
      <c r="H110" s="103" t="s">
        <v>953</v>
      </c>
      <c r="I110" s="104">
        <v>104</v>
      </c>
    </row>
    <row r="111" spans="1:9" ht="18" customHeight="1">
      <c r="A111" s="23">
        <v>93</v>
      </c>
      <c r="B111" s="185" t="s">
        <v>81</v>
      </c>
      <c r="C111" s="198"/>
      <c r="D111" s="187"/>
      <c r="E111" s="45">
        <v>1409140</v>
      </c>
      <c r="F111" s="46">
        <v>452544</v>
      </c>
      <c r="H111" s="103" t="s">
        <v>955</v>
      </c>
      <c r="I111" s="104">
        <v>105</v>
      </c>
    </row>
    <row r="112" spans="1:9" ht="18" customHeight="1">
      <c r="A112" s="23">
        <v>94</v>
      </c>
      <c r="B112" s="185" t="s">
        <v>82</v>
      </c>
      <c r="C112" s="198"/>
      <c r="D112" s="187"/>
      <c r="E112" s="45">
        <v>0</v>
      </c>
      <c r="F112" s="46">
        <v>0</v>
      </c>
      <c r="H112" s="103" t="s">
        <v>957</v>
      </c>
      <c r="I112" s="104">
        <v>106</v>
      </c>
    </row>
    <row r="113" spans="1:9" ht="18" customHeight="1">
      <c r="A113" s="24">
        <v>95</v>
      </c>
      <c r="B113" s="213" t="s">
        <v>2054</v>
      </c>
      <c r="C113" s="239"/>
      <c r="D113" s="240"/>
      <c r="E113" s="54">
        <f>E77+E89+E100+E110</f>
        <v>243356097</v>
      </c>
      <c r="F113" s="56">
        <f>F77+F89+F100+F110</f>
        <v>430238551</v>
      </c>
      <c r="H113" s="103" t="s">
        <v>959</v>
      </c>
      <c r="I113" s="104">
        <v>107</v>
      </c>
    </row>
    <row r="114" spans="1:9" ht="31.5" customHeight="1">
      <c r="A114" s="241" t="s">
        <v>176</v>
      </c>
      <c r="B114" s="242"/>
      <c r="C114" s="242"/>
      <c r="D114" s="243"/>
      <c r="E114" s="101" t="s">
        <v>178</v>
      </c>
      <c r="F114" s="102" t="s">
        <v>179</v>
      </c>
      <c r="H114" s="103" t="s">
        <v>961</v>
      </c>
      <c r="I114" s="104">
        <v>108</v>
      </c>
    </row>
    <row r="115" spans="1:9" ht="18" customHeight="1">
      <c r="A115" s="28">
        <v>96</v>
      </c>
      <c r="B115" s="244" t="s">
        <v>2055</v>
      </c>
      <c r="C115" s="212"/>
      <c r="D115" s="220"/>
      <c r="E115" s="48">
        <f>E116+E125+E130</f>
        <v>246411431</v>
      </c>
      <c r="F115" s="50">
        <f>F116+F125+F130</f>
        <v>302168383</v>
      </c>
      <c r="H115" s="103" t="s">
        <v>963</v>
      </c>
      <c r="I115" s="104">
        <v>110</v>
      </c>
    </row>
    <row r="116" spans="1:9" ht="27.75" customHeight="1">
      <c r="A116" s="23">
        <v>97</v>
      </c>
      <c r="B116" s="192" t="s">
        <v>92</v>
      </c>
      <c r="C116" s="186"/>
      <c r="D116" s="187"/>
      <c r="E116" s="51">
        <f>SUM(E117:E124)</f>
        <v>225291370</v>
      </c>
      <c r="F116" s="53">
        <f>SUM(F117:F124)</f>
        <v>262899599</v>
      </c>
      <c r="H116" s="103" t="s">
        <v>965</v>
      </c>
      <c r="I116" s="104">
        <v>111</v>
      </c>
    </row>
    <row r="117" spans="1:9" ht="18" customHeight="1">
      <c r="A117" s="23">
        <v>98</v>
      </c>
      <c r="B117" s="185" t="s">
        <v>93</v>
      </c>
      <c r="C117" s="198"/>
      <c r="D117" s="187"/>
      <c r="E117" s="45">
        <v>64637918</v>
      </c>
      <c r="F117" s="46">
        <v>85592861</v>
      </c>
      <c r="H117" s="103" t="s">
        <v>967</v>
      </c>
      <c r="I117" s="104">
        <v>113</v>
      </c>
    </row>
    <row r="118" spans="1:9" ht="18" customHeight="1">
      <c r="A118" s="23">
        <v>99</v>
      </c>
      <c r="B118" s="185" t="s">
        <v>104</v>
      </c>
      <c r="C118" s="198"/>
      <c r="D118" s="187"/>
      <c r="E118" s="45">
        <v>157550110</v>
      </c>
      <c r="F118" s="46">
        <v>174144527</v>
      </c>
      <c r="H118" s="103" t="s">
        <v>969</v>
      </c>
      <c r="I118" s="104">
        <v>114</v>
      </c>
    </row>
    <row r="119" spans="1:9" ht="18" customHeight="1">
      <c r="A119" s="23">
        <v>100</v>
      </c>
      <c r="B119" s="185" t="s">
        <v>105</v>
      </c>
      <c r="C119" s="198"/>
      <c r="D119" s="187"/>
      <c r="E119" s="45">
        <v>0</v>
      </c>
      <c r="F119" s="46">
        <v>0</v>
      </c>
      <c r="H119" s="103" t="s">
        <v>971</v>
      </c>
      <c r="I119" s="104">
        <v>115</v>
      </c>
    </row>
    <row r="120" spans="1:9" ht="18" customHeight="1">
      <c r="A120" s="23">
        <v>101</v>
      </c>
      <c r="B120" s="185" t="s">
        <v>106</v>
      </c>
      <c r="C120" s="198"/>
      <c r="D120" s="187"/>
      <c r="E120" s="45">
        <v>0</v>
      </c>
      <c r="F120" s="46">
        <v>0</v>
      </c>
      <c r="H120" s="103" t="s">
        <v>985</v>
      </c>
      <c r="I120" s="104">
        <v>116</v>
      </c>
    </row>
    <row r="121" spans="1:9" ht="18" customHeight="1">
      <c r="A121" s="23">
        <v>102</v>
      </c>
      <c r="B121" s="185" t="s">
        <v>107</v>
      </c>
      <c r="C121" s="198"/>
      <c r="D121" s="187"/>
      <c r="E121" s="45">
        <v>0</v>
      </c>
      <c r="F121" s="46">
        <v>0</v>
      </c>
      <c r="H121" s="103" t="s">
        <v>987</v>
      </c>
      <c r="I121" s="104">
        <v>117</v>
      </c>
    </row>
    <row r="122" spans="1:9" ht="27.75" customHeight="1">
      <c r="A122" s="23">
        <v>103</v>
      </c>
      <c r="B122" s="185" t="s">
        <v>154</v>
      </c>
      <c r="C122" s="198"/>
      <c r="D122" s="187"/>
      <c r="E122" s="45">
        <v>0</v>
      </c>
      <c r="F122" s="46">
        <v>0</v>
      </c>
      <c r="H122" s="103" t="s">
        <v>989</v>
      </c>
      <c r="I122" s="104">
        <v>118</v>
      </c>
    </row>
    <row r="123" spans="1:9" ht="18" customHeight="1">
      <c r="A123" s="23">
        <v>104</v>
      </c>
      <c r="B123" s="185" t="s">
        <v>108</v>
      </c>
      <c r="C123" s="198"/>
      <c r="D123" s="187"/>
      <c r="E123" s="45">
        <v>0</v>
      </c>
      <c r="F123" s="46">
        <v>0</v>
      </c>
      <c r="H123" s="103" t="s">
        <v>991</v>
      </c>
      <c r="I123" s="104">
        <v>119</v>
      </c>
    </row>
    <row r="124" spans="1:9" ht="18" customHeight="1">
      <c r="A124" s="23">
        <v>105</v>
      </c>
      <c r="B124" s="185" t="s">
        <v>109</v>
      </c>
      <c r="C124" s="198"/>
      <c r="D124" s="187"/>
      <c r="E124" s="45">
        <v>3103342</v>
      </c>
      <c r="F124" s="46">
        <v>3162211</v>
      </c>
      <c r="H124" s="103" t="s">
        <v>993</v>
      </c>
      <c r="I124" s="104">
        <v>120</v>
      </c>
    </row>
    <row r="125" spans="1:9" ht="18" customHeight="1">
      <c r="A125" s="23">
        <v>106</v>
      </c>
      <c r="B125" s="192" t="s">
        <v>2056</v>
      </c>
      <c r="C125" s="186"/>
      <c r="D125" s="187"/>
      <c r="E125" s="51">
        <f>SUM(E126:E129)</f>
        <v>3649020</v>
      </c>
      <c r="F125" s="53">
        <f>SUM(F126:F129)</f>
        <v>20342287</v>
      </c>
      <c r="H125" s="103" t="s">
        <v>995</v>
      </c>
      <c r="I125" s="104">
        <v>121</v>
      </c>
    </row>
    <row r="126" spans="1:9" ht="27.75" customHeight="1">
      <c r="A126" s="23">
        <v>107</v>
      </c>
      <c r="B126" s="185" t="s">
        <v>155</v>
      </c>
      <c r="C126" s="198"/>
      <c r="D126" s="187"/>
      <c r="E126" s="45">
        <v>88429</v>
      </c>
      <c r="F126" s="46">
        <v>100700</v>
      </c>
      <c r="H126" s="103" t="s">
        <v>997</v>
      </c>
      <c r="I126" s="104">
        <v>122</v>
      </c>
    </row>
    <row r="127" spans="1:9" ht="18" customHeight="1">
      <c r="A127" s="23">
        <v>108</v>
      </c>
      <c r="B127" s="185" t="s">
        <v>110</v>
      </c>
      <c r="C127" s="198"/>
      <c r="D127" s="187"/>
      <c r="E127" s="45">
        <v>0</v>
      </c>
      <c r="F127" s="46">
        <v>0</v>
      </c>
      <c r="H127" s="103" t="s">
        <v>999</v>
      </c>
      <c r="I127" s="104">
        <v>123</v>
      </c>
    </row>
    <row r="128" spans="1:9" ht="18" customHeight="1">
      <c r="A128" s="23">
        <v>109</v>
      </c>
      <c r="B128" s="185" t="s">
        <v>112</v>
      </c>
      <c r="C128" s="198"/>
      <c r="D128" s="187"/>
      <c r="E128" s="45">
        <v>143621</v>
      </c>
      <c r="F128" s="46">
        <v>61522</v>
      </c>
      <c r="H128" s="103" t="s">
        <v>1001</v>
      </c>
      <c r="I128" s="104">
        <v>124</v>
      </c>
    </row>
    <row r="129" spans="1:9" ht="18" customHeight="1">
      <c r="A129" s="23">
        <v>110</v>
      </c>
      <c r="B129" s="185" t="s">
        <v>117</v>
      </c>
      <c r="C129" s="198"/>
      <c r="D129" s="187"/>
      <c r="E129" s="45">
        <v>3416970</v>
      </c>
      <c r="F129" s="46">
        <v>20180065</v>
      </c>
      <c r="H129" s="103" t="s">
        <v>1003</v>
      </c>
      <c r="I129" s="104">
        <v>125</v>
      </c>
    </row>
    <row r="130" spans="1:9" ht="18" customHeight="1">
      <c r="A130" s="23">
        <v>111</v>
      </c>
      <c r="B130" s="192" t="s">
        <v>2057</v>
      </c>
      <c r="C130" s="186"/>
      <c r="D130" s="187"/>
      <c r="E130" s="51">
        <f>SUM(E131:E138)</f>
        <v>17471041</v>
      </c>
      <c r="F130" s="53">
        <f>SUM(F131:F138)</f>
        <v>18926497</v>
      </c>
      <c r="H130" s="103" t="s">
        <v>1005</v>
      </c>
      <c r="I130" s="104">
        <v>127</v>
      </c>
    </row>
    <row r="131" spans="1:9" ht="18" customHeight="1">
      <c r="A131" s="23">
        <v>112</v>
      </c>
      <c r="B131" s="185" t="s">
        <v>118</v>
      </c>
      <c r="C131" s="198"/>
      <c r="D131" s="187"/>
      <c r="E131" s="45">
        <v>0</v>
      </c>
      <c r="F131" s="46">
        <v>0</v>
      </c>
      <c r="H131" s="103" t="s">
        <v>1007</v>
      </c>
      <c r="I131" s="104">
        <v>129</v>
      </c>
    </row>
    <row r="132" spans="1:9" ht="18" customHeight="1">
      <c r="A132" s="23">
        <v>113</v>
      </c>
      <c r="B132" s="185" t="s">
        <v>119</v>
      </c>
      <c r="C132" s="198"/>
      <c r="D132" s="187"/>
      <c r="E132" s="45">
        <v>1153795</v>
      </c>
      <c r="F132" s="46">
        <v>971391</v>
      </c>
      <c r="H132" s="103" t="s">
        <v>1009</v>
      </c>
      <c r="I132" s="104">
        <v>130</v>
      </c>
    </row>
    <row r="133" spans="1:9" ht="18" customHeight="1">
      <c r="A133" s="23">
        <v>114</v>
      </c>
      <c r="B133" s="185" t="s">
        <v>120</v>
      </c>
      <c r="C133" s="198"/>
      <c r="D133" s="187"/>
      <c r="E133" s="45">
        <v>0</v>
      </c>
      <c r="F133" s="46">
        <v>0</v>
      </c>
      <c r="H133" s="103" t="s">
        <v>1011</v>
      </c>
      <c r="I133" s="104">
        <v>131</v>
      </c>
    </row>
    <row r="134" spans="1:9" ht="18" customHeight="1">
      <c r="A134" s="23">
        <v>115</v>
      </c>
      <c r="B134" s="185" t="s">
        <v>121</v>
      </c>
      <c r="C134" s="198"/>
      <c r="D134" s="187"/>
      <c r="E134" s="45">
        <v>0</v>
      </c>
      <c r="F134" s="46">
        <v>0</v>
      </c>
      <c r="H134" s="103" t="s">
        <v>1013</v>
      </c>
      <c r="I134" s="104">
        <v>132</v>
      </c>
    </row>
    <row r="135" spans="1:9" ht="18" customHeight="1">
      <c r="A135" s="23">
        <v>116</v>
      </c>
      <c r="B135" s="185" t="s">
        <v>122</v>
      </c>
      <c r="C135" s="198"/>
      <c r="D135" s="187"/>
      <c r="E135" s="45">
        <v>2964046</v>
      </c>
      <c r="F135" s="46">
        <v>15519895</v>
      </c>
      <c r="H135" s="103" t="s">
        <v>1015</v>
      </c>
      <c r="I135" s="104">
        <v>133</v>
      </c>
    </row>
    <row r="136" spans="1:9" ht="18" customHeight="1">
      <c r="A136" s="23">
        <v>117</v>
      </c>
      <c r="B136" s="185" t="s">
        <v>123</v>
      </c>
      <c r="C136" s="198"/>
      <c r="D136" s="187"/>
      <c r="E136" s="45">
        <v>2948781</v>
      </c>
      <c r="F136" s="46">
        <v>713831</v>
      </c>
      <c r="H136" s="103" t="s">
        <v>1017</v>
      </c>
      <c r="I136" s="104">
        <v>134</v>
      </c>
    </row>
    <row r="137" spans="1:9" ht="18" customHeight="1">
      <c r="A137" s="23">
        <v>118</v>
      </c>
      <c r="B137" s="185" t="s">
        <v>124</v>
      </c>
      <c r="C137" s="198"/>
      <c r="D137" s="187"/>
      <c r="E137" s="45">
        <v>1092329</v>
      </c>
      <c r="F137" s="46">
        <v>1721380</v>
      </c>
      <c r="H137" s="103" t="s">
        <v>1019</v>
      </c>
      <c r="I137" s="104">
        <v>135</v>
      </c>
    </row>
    <row r="138" spans="1:9" ht="18" customHeight="1">
      <c r="A138" s="23">
        <v>119</v>
      </c>
      <c r="B138" s="185" t="s">
        <v>125</v>
      </c>
      <c r="C138" s="198"/>
      <c r="D138" s="187"/>
      <c r="E138" s="45">
        <v>9312090</v>
      </c>
      <c r="F138" s="46">
        <v>0</v>
      </c>
      <c r="H138" s="103" t="s">
        <v>1021</v>
      </c>
      <c r="I138" s="104">
        <v>136</v>
      </c>
    </row>
    <row r="139" spans="1:9" ht="18" customHeight="1">
      <c r="A139" s="30">
        <v>120</v>
      </c>
      <c r="B139" s="194" t="s">
        <v>2058</v>
      </c>
      <c r="C139" s="199"/>
      <c r="D139" s="187"/>
      <c r="E139" s="51">
        <f>E140+E159+E168</f>
        <v>238131433</v>
      </c>
      <c r="F139" s="53">
        <f>F140+F159+F168</f>
        <v>289264255</v>
      </c>
      <c r="H139" s="103" t="s">
        <v>1023</v>
      </c>
      <c r="I139" s="104">
        <v>137</v>
      </c>
    </row>
    <row r="140" spans="1:9" ht="18" customHeight="1">
      <c r="A140" s="23">
        <v>121</v>
      </c>
      <c r="B140" s="192" t="s">
        <v>2059</v>
      </c>
      <c r="C140" s="186"/>
      <c r="D140" s="187"/>
      <c r="E140" s="51">
        <f>E141+E157-E156+E158</f>
        <v>218612240</v>
      </c>
      <c r="F140" s="53">
        <f>F141+F157-F156+F158</f>
        <v>261036645</v>
      </c>
      <c r="H140" s="103" t="s">
        <v>1025</v>
      </c>
      <c r="I140" s="104">
        <v>138</v>
      </c>
    </row>
    <row r="141" spans="1:9" ht="27.75" customHeight="1">
      <c r="A141" s="23">
        <v>122</v>
      </c>
      <c r="B141" s="185" t="s">
        <v>156</v>
      </c>
      <c r="C141" s="198"/>
      <c r="D141" s="187"/>
      <c r="E141" s="51">
        <f>SUM(E142:E155)</f>
        <v>214197221</v>
      </c>
      <c r="F141" s="53">
        <f>SUM(F142:F155)</f>
        <v>303908445</v>
      </c>
      <c r="H141" s="103" t="s">
        <v>1027</v>
      </c>
      <c r="I141" s="104">
        <v>139</v>
      </c>
    </row>
    <row r="142" spans="1:9" ht="18" customHeight="1">
      <c r="A142" s="23">
        <v>123</v>
      </c>
      <c r="B142" s="185" t="s">
        <v>126</v>
      </c>
      <c r="C142" s="198"/>
      <c r="D142" s="187"/>
      <c r="E142" s="45">
        <v>799304</v>
      </c>
      <c r="F142" s="46">
        <v>1051371</v>
      </c>
      <c r="H142" s="103" t="s">
        <v>1029</v>
      </c>
      <c r="I142" s="104">
        <v>140</v>
      </c>
    </row>
    <row r="143" spans="1:9" ht="18" customHeight="1">
      <c r="A143" s="23">
        <v>124</v>
      </c>
      <c r="B143" s="185" t="s">
        <v>127</v>
      </c>
      <c r="C143" s="198"/>
      <c r="D143" s="187"/>
      <c r="E143" s="45">
        <v>576850</v>
      </c>
      <c r="F143" s="46">
        <v>1065397</v>
      </c>
      <c r="H143" s="103" t="s">
        <v>1031</v>
      </c>
      <c r="I143" s="104">
        <v>141</v>
      </c>
    </row>
    <row r="144" spans="1:9" ht="18" customHeight="1">
      <c r="A144" s="23">
        <v>125</v>
      </c>
      <c r="B144" s="185" t="s">
        <v>128</v>
      </c>
      <c r="C144" s="198"/>
      <c r="D144" s="187"/>
      <c r="E144" s="45">
        <v>2462609</v>
      </c>
      <c r="F144" s="46">
        <v>1773333</v>
      </c>
      <c r="H144" s="103" t="s">
        <v>1033</v>
      </c>
      <c r="I144" s="104">
        <v>144</v>
      </c>
    </row>
    <row r="145" spans="1:9" ht="18" customHeight="1">
      <c r="A145" s="23">
        <v>126</v>
      </c>
      <c r="B145" s="185" t="s">
        <v>129</v>
      </c>
      <c r="C145" s="198"/>
      <c r="D145" s="187"/>
      <c r="E145" s="45">
        <v>1038490</v>
      </c>
      <c r="F145" s="46">
        <v>1009943</v>
      </c>
      <c r="H145" s="103" t="s">
        <v>1035</v>
      </c>
      <c r="I145" s="104">
        <v>145</v>
      </c>
    </row>
    <row r="146" spans="1:9" ht="18" customHeight="1">
      <c r="A146" s="23">
        <v>127</v>
      </c>
      <c r="B146" s="185" t="s">
        <v>130</v>
      </c>
      <c r="C146" s="198"/>
      <c r="D146" s="187"/>
      <c r="E146" s="45">
        <v>2059981</v>
      </c>
      <c r="F146" s="46">
        <v>2435176</v>
      </c>
      <c r="H146" s="103" t="s">
        <v>1037</v>
      </c>
      <c r="I146" s="104">
        <v>146</v>
      </c>
    </row>
    <row r="147" spans="1:9" ht="18" customHeight="1">
      <c r="A147" s="23">
        <v>128</v>
      </c>
      <c r="B147" s="185" t="s">
        <v>131</v>
      </c>
      <c r="C147" s="198"/>
      <c r="D147" s="187"/>
      <c r="E147" s="45">
        <v>664849</v>
      </c>
      <c r="F147" s="46">
        <v>939243</v>
      </c>
      <c r="H147" s="103" t="s">
        <v>1039</v>
      </c>
      <c r="I147" s="104">
        <v>148</v>
      </c>
    </row>
    <row r="148" spans="1:9" ht="18" customHeight="1">
      <c r="A148" s="23">
        <v>129</v>
      </c>
      <c r="B148" s="185" t="s">
        <v>132</v>
      </c>
      <c r="C148" s="198"/>
      <c r="D148" s="187"/>
      <c r="E148" s="45">
        <v>158653796</v>
      </c>
      <c r="F148" s="46">
        <v>210110813</v>
      </c>
      <c r="H148" s="103" t="s">
        <v>1041</v>
      </c>
      <c r="I148" s="104">
        <v>149</v>
      </c>
    </row>
    <row r="149" spans="1:9" ht="18" customHeight="1">
      <c r="A149" s="23">
        <v>130</v>
      </c>
      <c r="B149" s="185" t="s">
        <v>133</v>
      </c>
      <c r="C149" s="198"/>
      <c r="D149" s="187"/>
      <c r="E149" s="45">
        <v>2761935</v>
      </c>
      <c r="F149" s="46">
        <v>2928214</v>
      </c>
      <c r="H149" s="103" t="s">
        <v>1043</v>
      </c>
      <c r="I149" s="104">
        <v>150</v>
      </c>
    </row>
    <row r="150" spans="1:9" ht="18" customHeight="1">
      <c r="A150" s="23">
        <v>131</v>
      </c>
      <c r="B150" s="185" t="s">
        <v>134</v>
      </c>
      <c r="C150" s="198"/>
      <c r="D150" s="187"/>
      <c r="E150" s="45">
        <v>3463107</v>
      </c>
      <c r="F150" s="46">
        <v>5773775</v>
      </c>
      <c r="H150" s="103" t="s">
        <v>1045</v>
      </c>
      <c r="I150" s="104">
        <v>151</v>
      </c>
    </row>
    <row r="151" spans="1:9" ht="18" customHeight="1">
      <c r="A151" s="23">
        <v>132</v>
      </c>
      <c r="B151" s="185" t="s">
        <v>135</v>
      </c>
      <c r="C151" s="198"/>
      <c r="D151" s="187"/>
      <c r="E151" s="45">
        <v>15195004</v>
      </c>
      <c r="F151" s="46">
        <v>16080299</v>
      </c>
      <c r="H151" s="103" t="s">
        <v>1046</v>
      </c>
      <c r="I151" s="104">
        <v>152</v>
      </c>
    </row>
    <row r="152" spans="1:9" ht="18" customHeight="1">
      <c r="A152" s="23">
        <v>133</v>
      </c>
      <c r="B152" s="185" t="s">
        <v>136</v>
      </c>
      <c r="C152" s="198"/>
      <c r="D152" s="187"/>
      <c r="E152" s="45">
        <v>9676075</v>
      </c>
      <c r="F152" s="46">
        <v>9718513</v>
      </c>
      <c r="H152" s="103" t="s">
        <v>1047</v>
      </c>
      <c r="I152" s="104">
        <v>153</v>
      </c>
    </row>
    <row r="153" spans="1:9" ht="18" customHeight="1">
      <c r="A153" s="23">
        <v>134</v>
      </c>
      <c r="B153" s="185" t="s">
        <v>137</v>
      </c>
      <c r="C153" s="198"/>
      <c r="D153" s="187"/>
      <c r="E153" s="45">
        <v>4097199</v>
      </c>
      <c r="F153" s="46">
        <v>4366413</v>
      </c>
      <c r="H153" s="103" t="s">
        <v>1048</v>
      </c>
      <c r="I153" s="104">
        <v>154</v>
      </c>
    </row>
    <row r="154" spans="1:9" ht="18" customHeight="1">
      <c r="A154" s="23">
        <v>135</v>
      </c>
      <c r="B154" s="185" t="s">
        <v>138</v>
      </c>
      <c r="C154" s="198"/>
      <c r="D154" s="187"/>
      <c r="E154" s="45">
        <v>2371310</v>
      </c>
      <c r="F154" s="46">
        <v>1618939</v>
      </c>
      <c r="H154" s="103" t="s">
        <v>1050</v>
      </c>
      <c r="I154" s="104">
        <v>155</v>
      </c>
    </row>
    <row r="155" spans="1:9" ht="18" customHeight="1">
      <c r="A155" s="23">
        <v>136</v>
      </c>
      <c r="B155" s="185" t="s">
        <v>139</v>
      </c>
      <c r="C155" s="198"/>
      <c r="D155" s="187"/>
      <c r="E155" s="45">
        <v>10376712</v>
      </c>
      <c r="F155" s="46">
        <v>45037016</v>
      </c>
      <c r="H155" s="103" t="s">
        <v>1052</v>
      </c>
      <c r="I155" s="104">
        <v>156</v>
      </c>
    </row>
    <row r="156" spans="1:9" ht="18" customHeight="1">
      <c r="A156" s="23">
        <v>137</v>
      </c>
      <c r="B156" s="185" t="s">
        <v>140</v>
      </c>
      <c r="C156" s="198"/>
      <c r="D156" s="187"/>
      <c r="E156" s="45">
        <v>0</v>
      </c>
      <c r="F156" s="46">
        <v>44382746</v>
      </c>
      <c r="H156" s="103" t="s">
        <v>1054</v>
      </c>
      <c r="I156" s="104">
        <v>158</v>
      </c>
    </row>
    <row r="157" spans="1:9" ht="18" customHeight="1">
      <c r="A157" s="23">
        <v>138</v>
      </c>
      <c r="B157" s="185" t="s">
        <v>141</v>
      </c>
      <c r="C157" s="198"/>
      <c r="D157" s="187"/>
      <c r="E157" s="45">
        <v>0</v>
      </c>
      <c r="F157" s="46">
        <v>0</v>
      </c>
      <c r="H157" s="103" t="s">
        <v>1056</v>
      </c>
      <c r="I157" s="104">
        <v>159</v>
      </c>
    </row>
    <row r="158" spans="1:9" ht="18" customHeight="1">
      <c r="A158" s="23">
        <v>139</v>
      </c>
      <c r="B158" s="185" t="s">
        <v>142</v>
      </c>
      <c r="C158" s="198"/>
      <c r="D158" s="187"/>
      <c r="E158" s="45">
        <v>4415019</v>
      </c>
      <c r="F158" s="46">
        <v>1510946</v>
      </c>
      <c r="H158" s="103" t="s">
        <v>1058</v>
      </c>
      <c r="I158" s="104">
        <v>161</v>
      </c>
    </row>
    <row r="159" spans="1:9" ht="27.75" customHeight="1">
      <c r="A159" s="23">
        <v>140</v>
      </c>
      <c r="B159" s="192" t="s">
        <v>143</v>
      </c>
      <c r="C159" s="186"/>
      <c r="D159" s="187"/>
      <c r="E159" s="51">
        <f>SUM(E160:E167)</f>
        <v>16798368</v>
      </c>
      <c r="F159" s="53">
        <f>SUM(F160:F167)</f>
        <v>25196872</v>
      </c>
      <c r="H159" s="103" t="s">
        <v>1061</v>
      </c>
      <c r="I159" s="104">
        <v>163</v>
      </c>
    </row>
    <row r="160" spans="1:9" ht="27.75" customHeight="1">
      <c r="A160" s="23">
        <v>141</v>
      </c>
      <c r="B160" s="185" t="s">
        <v>157</v>
      </c>
      <c r="C160" s="198"/>
      <c r="D160" s="187"/>
      <c r="E160" s="45">
        <v>7333175</v>
      </c>
      <c r="F160" s="46">
        <v>0</v>
      </c>
      <c r="H160" s="103" t="s">
        <v>1063</v>
      </c>
      <c r="I160" s="104">
        <v>164</v>
      </c>
    </row>
    <row r="161" spans="1:9" ht="27.75" customHeight="1">
      <c r="A161" s="23">
        <v>142</v>
      </c>
      <c r="B161" s="185" t="s">
        <v>152</v>
      </c>
      <c r="C161" s="198"/>
      <c r="D161" s="187"/>
      <c r="E161" s="45">
        <v>0</v>
      </c>
      <c r="F161" s="46">
        <v>0</v>
      </c>
      <c r="H161" s="103" t="s">
        <v>1065</v>
      </c>
      <c r="I161" s="104">
        <v>165</v>
      </c>
    </row>
    <row r="162" spans="1:9" ht="18" customHeight="1">
      <c r="A162" s="23">
        <v>143</v>
      </c>
      <c r="B162" s="185" t="s">
        <v>145</v>
      </c>
      <c r="C162" s="198"/>
      <c r="D162" s="187"/>
      <c r="E162" s="45">
        <v>0</v>
      </c>
      <c r="F162" s="46">
        <v>0</v>
      </c>
      <c r="H162" s="103" t="s">
        <v>1067</v>
      </c>
      <c r="I162" s="104">
        <v>166</v>
      </c>
    </row>
    <row r="163" spans="1:9" ht="18" customHeight="1">
      <c r="A163" s="23">
        <v>144</v>
      </c>
      <c r="B163" s="185" t="s">
        <v>146</v>
      </c>
      <c r="C163" s="198"/>
      <c r="D163" s="187"/>
      <c r="E163" s="45">
        <v>10200</v>
      </c>
      <c r="F163" s="46">
        <v>0</v>
      </c>
      <c r="H163" s="103" t="s">
        <v>1069</v>
      </c>
      <c r="I163" s="104">
        <v>167</v>
      </c>
    </row>
    <row r="164" spans="1:9" ht="27.75" customHeight="1">
      <c r="A164" s="23">
        <v>145</v>
      </c>
      <c r="B164" s="185" t="s">
        <v>158</v>
      </c>
      <c r="C164" s="198"/>
      <c r="D164" s="187"/>
      <c r="E164" s="45">
        <v>0</v>
      </c>
      <c r="F164" s="46">
        <v>0</v>
      </c>
      <c r="H164" s="103" t="s">
        <v>1071</v>
      </c>
      <c r="I164" s="104">
        <v>168</v>
      </c>
    </row>
    <row r="165" spans="1:9" ht="18" customHeight="1">
      <c r="A165" s="23">
        <v>146</v>
      </c>
      <c r="B165" s="185" t="s">
        <v>147</v>
      </c>
      <c r="C165" s="198"/>
      <c r="D165" s="187"/>
      <c r="E165" s="45">
        <v>0</v>
      </c>
      <c r="F165" s="46">
        <v>0</v>
      </c>
      <c r="H165" s="103" t="s">
        <v>1073</v>
      </c>
      <c r="I165" s="104">
        <v>169</v>
      </c>
    </row>
    <row r="166" spans="1:9" ht="18" customHeight="1">
      <c r="A166" s="23">
        <v>147</v>
      </c>
      <c r="B166" s="185" t="s">
        <v>148</v>
      </c>
      <c r="C166" s="198"/>
      <c r="D166" s="187"/>
      <c r="E166" s="45">
        <v>2873368</v>
      </c>
      <c r="F166" s="46">
        <v>1718548</v>
      </c>
      <c r="H166" s="103" t="s">
        <v>1075</v>
      </c>
      <c r="I166" s="104">
        <v>170</v>
      </c>
    </row>
    <row r="167" spans="1:9" ht="18" customHeight="1">
      <c r="A167" s="23">
        <v>148</v>
      </c>
      <c r="B167" s="185" t="s">
        <v>149</v>
      </c>
      <c r="C167" s="198"/>
      <c r="D167" s="187"/>
      <c r="E167" s="45">
        <v>6581625</v>
      </c>
      <c r="F167" s="46">
        <v>23478324</v>
      </c>
      <c r="H167" s="103" t="s">
        <v>1077</v>
      </c>
      <c r="I167" s="104">
        <v>171</v>
      </c>
    </row>
    <row r="168" spans="1:9" ht="18" customHeight="1">
      <c r="A168" s="23">
        <v>149</v>
      </c>
      <c r="B168" s="192" t="s">
        <v>2060</v>
      </c>
      <c r="C168" s="200"/>
      <c r="D168" s="187"/>
      <c r="E168" s="51">
        <f>SUM(E169:E174)</f>
        <v>2720825</v>
      </c>
      <c r="F168" s="53">
        <f>SUM(F169:F174)</f>
        <v>3030738</v>
      </c>
      <c r="H168" s="103" t="s">
        <v>1079</v>
      </c>
      <c r="I168" s="104">
        <v>172</v>
      </c>
    </row>
    <row r="169" spans="1:9" ht="18" customHeight="1">
      <c r="A169" s="23">
        <v>150</v>
      </c>
      <c r="B169" s="185" t="s">
        <v>159</v>
      </c>
      <c r="C169" s="198"/>
      <c r="D169" s="187"/>
      <c r="E169" s="45">
        <v>0</v>
      </c>
      <c r="F169" s="46">
        <v>0</v>
      </c>
      <c r="H169" s="103" t="s">
        <v>1081</v>
      </c>
      <c r="I169" s="104">
        <v>173</v>
      </c>
    </row>
    <row r="170" spans="1:9" ht="18" customHeight="1">
      <c r="A170" s="23">
        <v>151</v>
      </c>
      <c r="B170" s="185" t="s">
        <v>153</v>
      </c>
      <c r="C170" s="198"/>
      <c r="D170" s="187"/>
      <c r="E170" s="45">
        <v>1152104</v>
      </c>
      <c r="F170" s="46">
        <v>1256609</v>
      </c>
      <c r="H170" s="103" t="s">
        <v>1083</v>
      </c>
      <c r="I170" s="104">
        <v>175</v>
      </c>
    </row>
    <row r="171" spans="1:9" ht="18" customHeight="1">
      <c r="A171" s="23">
        <v>152</v>
      </c>
      <c r="B171" s="185" t="s">
        <v>150</v>
      </c>
      <c r="C171" s="198"/>
      <c r="D171" s="187"/>
      <c r="E171" s="45">
        <v>1545272</v>
      </c>
      <c r="F171" s="46">
        <v>1770447</v>
      </c>
      <c r="H171" s="103" t="s">
        <v>1085</v>
      </c>
      <c r="I171" s="104">
        <v>176</v>
      </c>
    </row>
    <row r="172" spans="1:9" ht="18" customHeight="1">
      <c r="A172" s="23">
        <v>153</v>
      </c>
      <c r="B172" s="185" t="s">
        <v>160</v>
      </c>
      <c r="C172" s="198"/>
      <c r="D172" s="187"/>
      <c r="E172" s="45">
        <v>0</v>
      </c>
      <c r="F172" s="46">
        <v>0</v>
      </c>
      <c r="H172" s="103" t="s">
        <v>1087</v>
      </c>
      <c r="I172" s="104">
        <v>177</v>
      </c>
    </row>
    <row r="173" spans="1:9" ht="18" customHeight="1">
      <c r="A173" s="23">
        <v>154</v>
      </c>
      <c r="B173" s="185" t="s">
        <v>151</v>
      </c>
      <c r="C173" s="198"/>
      <c r="D173" s="187"/>
      <c r="E173" s="45">
        <v>0</v>
      </c>
      <c r="F173" s="46">
        <v>0</v>
      </c>
      <c r="H173" s="103" t="s">
        <v>1089</v>
      </c>
      <c r="I173" s="104">
        <v>178</v>
      </c>
    </row>
    <row r="174" spans="1:9" ht="18" customHeight="1">
      <c r="A174" s="23">
        <v>155</v>
      </c>
      <c r="B174" s="185" t="s">
        <v>144</v>
      </c>
      <c r="C174" s="198"/>
      <c r="D174" s="187"/>
      <c r="E174" s="45">
        <v>23449</v>
      </c>
      <c r="F174" s="46">
        <v>3682</v>
      </c>
      <c r="H174" s="103" t="s">
        <v>1091</v>
      </c>
      <c r="I174" s="104">
        <v>179</v>
      </c>
    </row>
    <row r="175" spans="1:9" ht="18" customHeight="1">
      <c r="A175" s="23">
        <v>156</v>
      </c>
      <c r="B175" s="192" t="s">
        <v>2061</v>
      </c>
      <c r="C175" s="186"/>
      <c r="D175" s="187"/>
      <c r="E175" s="51">
        <f>IF(E115&gt;E139,E115-E139,0)</f>
        <v>8279998</v>
      </c>
      <c r="F175" s="53">
        <f>IF(F115&gt;F139,F115-F139,0)</f>
        <v>12904128</v>
      </c>
      <c r="H175" s="103" t="s">
        <v>1093</v>
      </c>
      <c r="I175" s="104">
        <v>180</v>
      </c>
    </row>
    <row r="176" spans="1:9" ht="18" customHeight="1">
      <c r="A176" s="23">
        <v>157</v>
      </c>
      <c r="B176" s="192" t="s">
        <v>2062</v>
      </c>
      <c r="C176" s="186"/>
      <c r="D176" s="187"/>
      <c r="E176" s="51">
        <f>IF(E139&gt;E115,E139-E115,0)</f>
        <v>0</v>
      </c>
      <c r="F176" s="53">
        <f>IF(F139&gt;F115,F139-F115,0)</f>
        <v>0</v>
      </c>
      <c r="H176" s="103" t="s">
        <v>1095</v>
      </c>
      <c r="I176" s="104">
        <v>181</v>
      </c>
    </row>
    <row r="177" spans="1:9" ht="18" customHeight="1">
      <c r="A177" s="23">
        <v>158</v>
      </c>
      <c r="B177" s="192" t="s">
        <v>2063</v>
      </c>
      <c r="C177" s="186"/>
      <c r="D177" s="187"/>
      <c r="E177" s="45">
        <v>1733835</v>
      </c>
      <c r="F177" s="46">
        <v>335500</v>
      </c>
      <c r="H177" s="103" t="s">
        <v>1097</v>
      </c>
      <c r="I177" s="104">
        <v>183</v>
      </c>
    </row>
    <row r="178" spans="1:9" ht="18" customHeight="1">
      <c r="A178" s="23">
        <v>159</v>
      </c>
      <c r="B178" s="192" t="s">
        <v>2064</v>
      </c>
      <c r="C178" s="186"/>
      <c r="D178" s="187"/>
      <c r="E178" s="51">
        <f>IF(E175&gt;E177,E175-E177,0)</f>
        <v>6546163</v>
      </c>
      <c r="F178" s="53">
        <f>IF(F175&gt;F177,F175-F177,0)</f>
        <v>12568628</v>
      </c>
      <c r="H178" s="103" t="s">
        <v>1099</v>
      </c>
      <c r="I178" s="104">
        <v>184</v>
      </c>
    </row>
    <row r="179" spans="1:9" ht="18" customHeight="1">
      <c r="A179" s="24">
        <v>160</v>
      </c>
      <c r="B179" s="213" t="s">
        <v>2065</v>
      </c>
      <c r="C179" s="239"/>
      <c r="D179" s="240"/>
      <c r="E179" s="54">
        <f>IF(OR(E176&gt;0,E177&gt;E175),E176+E177-E175,0)</f>
        <v>0</v>
      </c>
      <c r="F179" s="56">
        <f>IF(OR(F176&gt;0,F177&gt;F175),F176+F177-F175,0)</f>
        <v>0</v>
      </c>
      <c r="H179" s="103" t="s">
        <v>1101</v>
      </c>
      <c r="I179" s="104">
        <v>185</v>
      </c>
    </row>
    <row r="180" spans="1:9" ht="31.5" customHeight="1">
      <c r="A180" s="241" t="s">
        <v>2045</v>
      </c>
      <c r="B180" s="242"/>
      <c r="C180" s="242"/>
      <c r="D180" s="243"/>
      <c r="E180" s="101" t="s">
        <v>178</v>
      </c>
      <c r="F180" s="102" t="s">
        <v>179</v>
      </c>
      <c r="H180" s="103" t="s">
        <v>1103</v>
      </c>
      <c r="I180" s="104">
        <v>186</v>
      </c>
    </row>
    <row r="181" spans="1:9" ht="18" customHeight="1">
      <c r="A181" s="22">
        <v>161</v>
      </c>
      <c r="B181" s="245" t="s">
        <v>2066</v>
      </c>
      <c r="C181" s="246"/>
      <c r="D181" s="220"/>
      <c r="E181" s="43">
        <v>12</v>
      </c>
      <c r="F181" s="44">
        <v>12</v>
      </c>
      <c r="H181" s="103" t="s">
        <v>1105</v>
      </c>
      <c r="I181" s="104">
        <v>187</v>
      </c>
    </row>
    <row r="182" spans="1:9" ht="18" customHeight="1">
      <c r="A182" s="23">
        <v>162</v>
      </c>
      <c r="B182" s="185" t="s">
        <v>2067</v>
      </c>
      <c r="C182" s="186"/>
      <c r="D182" s="187"/>
      <c r="E182" s="45">
        <v>3</v>
      </c>
      <c r="F182" s="46">
        <v>3</v>
      </c>
      <c r="H182" s="103" t="s">
        <v>1107</v>
      </c>
      <c r="I182" s="104">
        <v>189</v>
      </c>
    </row>
    <row r="183" spans="1:9" ht="18" customHeight="1">
      <c r="A183" s="23">
        <v>163</v>
      </c>
      <c r="B183" s="185" t="s">
        <v>2068</v>
      </c>
      <c r="C183" s="186"/>
      <c r="D183" s="187"/>
      <c r="E183" s="45">
        <v>41</v>
      </c>
      <c r="F183" s="46">
        <v>41</v>
      </c>
      <c r="H183" s="103" t="s">
        <v>1109</v>
      </c>
      <c r="I183" s="104">
        <v>190</v>
      </c>
    </row>
    <row r="184" spans="1:9" ht="18" customHeight="1">
      <c r="A184" s="23">
        <v>164</v>
      </c>
      <c r="B184" s="185" t="s">
        <v>171</v>
      </c>
      <c r="C184" s="186"/>
      <c r="D184" s="187"/>
      <c r="E184" s="45">
        <v>121</v>
      </c>
      <c r="F184" s="46">
        <v>125</v>
      </c>
      <c r="H184" s="103" t="s">
        <v>1111</v>
      </c>
      <c r="I184" s="104">
        <v>192</v>
      </c>
    </row>
    <row r="185" spans="1:9" ht="18" customHeight="1">
      <c r="A185" s="23">
        <v>165</v>
      </c>
      <c r="B185" s="185" t="s">
        <v>2069</v>
      </c>
      <c r="C185" s="186"/>
      <c r="D185" s="187"/>
      <c r="E185" s="45">
        <v>117</v>
      </c>
      <c r="F185" s="46">
        <v>118</v>
      </c>
      <c r="H185" s="103" t="s">
        <v>1113</v>
      </c>
      <c r="I185" s="104">
        <v>193</v>
      </c>
    </row>
    <row r="186" spans="1:9" ht="27.75" customHeight="1">
      <c r="A186" s="23">
        <v>166</v>
      </c>
      <c r="B186" s="185" t="s">
        <v>161</v>
      </c>
      <c r="C186" s="186"/>
      <c r="D186" s="187"/>
      <c r="E186" s="45">
        <v>46221066</v>
      </c>
      <c r="F186" s="46">
        <v>42181384</v>
      </c>
      <c r="H186" s="103" t="s">
        <v>1115</v>
      </c>
      <c r="I186" s="104">
        <v>194</v>
      </c>
    </row>
    <row r="187" spans="1:9" ht="18" customHeight="1">
      <c r="A187" s="23">
        <v>167</v>
      </c>
      <c r="B187" s="185" t="s">
        <v>2070</v>
      </c>
      <c r="C187" s="186"/>
      <c r="D187" s="187"/>
      <c r="E187" s="45">
        <v>42464124</v>
      </c>
      <c r="F187" s="46">
        <v>40205331</v>
      </c>
      <c r="H187" s="103" t="s">
        <v>1117</v>
      </c>
      <c r="I187" s="104">
        <v>195</v>
      </c>
    </row>
    <row r="188" spans="1:9" ht="18" customHeight="1">
      <c r="A188" s="23">
        <v>168</v>
      </c>
      <c r="B188" s="185" t="s">
        <v>162</v>
      </c>
      <c r="C188" s="186"/>
      <c r="D188" s="187"/>
      <c r="E188" s="45">
        <v>0</v>
      </c>
      <c r="F188" s="46">
        <v>0</v>
      </c>
      <c r="H188" s="103" t="s">
        <v>1119</v>
      </c>
      <c r="I188" s="104">
        <v>196</v>
      </c>
    </row>
    <row r="189" spans="1:9" ht="18" customHeight="1">
      <c r="A189" s="23">
        <v>169</v>
      </c>
      <c r="B189" s="185" t="s">
        <v>163</v>
      </c>
      <c r="C189" s="186"/>
      <c r="D189" s="187"/>
      <c r="E189" s="45">
        <v>0</v>
      </c>
      <c r="F189" s="46">
        <v>0</v>
      </c>
      <c r="H189" s="103" t="s">
        <v>1123</v>
      </c>
      <c r="I189" s="104">
        <v>197</v>
      </c>
    </row>
    <row r="190" spans="1:9" ht="18" customHeight="1">
      <c r="A190" s="23">
        <v>170</v>
      </c>
      <c r="B190" s="185" t="s">
        <v>164</v>
      </c>
      <c r="C190" s="186"/>
      <c r="D190" s="187"/>
      <c r="E190" s="45">
        <v>3103342</v>
      </c>
      <c r="F190" s="46">
        <v>3162211</v>
      </c>
      <c r="H190" s="103" t="s">
        <v>1125</v>
      </c>
      <c r="I190" s="104">
        <v>198</v>
      </c>
    </row>
    <row r="191" spans="1:9" ht="18" customHeight="1">
      <c r="A191" s="23">
        <v>171</v>
      </c>
      <c r="B191" s="185" t="s">
        <v>2071</v>
      </c>
      <c r="C191" s="186"/>
      <c r="D191" s="187"/>
      <c r="E191" s="45">
        <v>657994</v>
      </c>
      <c r="F191" s="46">
        <v>939243</v>
      </c>
      <c r="H191" s="103" t="s">
        <v>1127</v>
      </c>
      <c r="I191" s="104">
        <v>199</v>
      </c>
    </row>
    <row r="192" spans="1:9" ht="27.75" customHeight="1">
      <c r="A192" s="23">
        <v>172</v>
      </c>
      <c r="B192" s="185" t="s">
        <v>165</v>
      </c>
      <c r="C192" s="186"/>
      <c r="D192" s="187"/>
      <c r="E192" s="45">
        <v>1361449</v>
      </c>
      <c r="F192" s="46">
        <v>428296</v>
      </c>
      <c r="H192" s="103" t="s">
        <v>1129</v>
      </c>
      <c r="I192" s="104">
        <v>200</v>
      </c>
    </row>
    <row r="193" spans="1:9" ht="27.75" customHeight="1">
      <c r="A193" s="23">
        <v>173</v>
      </c>
      <c r="B193" s="185" t="s">
        <v>166</v>
      </c>
      <c r="C193" s="186"/>
      <c r="D193" s="187"/>
      <c r="E193" s="45">
        <v>218102</v>
      </c>
      <c r="F193" s="46">
        <v>57523</v>
      </c>
      <c r="H193" s="103" t="s">
        <v>1131</v>
      </c>
      <c r="I193" s="104">
        <v>201</v>
      </c>
    </row>
    <row r="194" spans="1:9" ht="18" customHeight="1">
      <c r="A194" s="23">
        <v>174</v>
      </c>
      <c r="B194" s="185" t="s">
        <v>2072</v>
      </c>
      <c r="C194" s="186"/>
      <c r="D194" s="187"/>
      <c r="E194" s="45">
        <v>250567</v>
      </c>
      <c r="F194" s="46">
        <v>300602</v>
      </c>
      <c r="H194" s="103" t="s">
        <v>1133</v>
      </c>
      <c r="I194" s="104">
        <v>202</v>
      </c>
    </row>
    <row r="195" spans="1:9" ht="18" customHeight="1">
      <c r="A195" s="23">
        <v>175</v>
      </c>
      <c r="B195" s="185" t="s">
        <v>2073</v>
      </c>
      <c r="C195" s="186"/>
      <c r="D195" s="187"/>
      <c r="E195" s="45">
        <v>26660269</v>
      </c>
      <c r="F195" s="46">
        <v>103190909</v>
      </c>
      <c r="H195" s="103" t="s">
        <v>1135</v>
      </c>
      <c r="I195" s="104">
        <v>203</v>
      </c>
    </row>
    <row r="196" spans="1:9" ht="18" customHeight="1">
      <c r="A196" s="23">
        <v>176</v>
      </c>
      <c r="B196" s="185" t="s">
        <v>2074</v>
      </c>
      <c r="C196" s="186"/>
      <c r="D196" s="187"/>
      <c r="E196" s="45">
        <v>2048299</v>
      </c>
      <c r="F196" s="46">
        <v>24435757</v>
      </c>
      <c r="H196" s="103" t="s">
        <v>1137</v>
      </c>
      <c r="I196" s="104">
        <v>204</v>
      </c>
    </row>
    <row r="197" spans="1:9" ht="27.75" customHeight="1">
      <c r="A197" s="62">
        <v>177</v>
      </c>
      <c r="B197" s="185" t="s">
        <v>95</v>
      </c>
      <c r="C197" s="186"/>
      <c r="D197" s="187"/>
      <c r="E197" s="45">
        <v>314715033</v>
      </c>
      <c r="F197" s="46">
        <v>395922298</v>
      </c>
      <c r="H197" s="103" t="s">
        <v>1139</v>
      </c>
      <c r="I197" s="104">
        <v>205</v>
      </c>
    </row>
    <row r="198" spans="1:9" ht="18" customHeight="1">
      <c r="A198" s="62">
        <v>178</v>
      </c>
      <c r="B198" s="185" t="s">
        <v>1444</v>
      </c>
      <c r="C198" s="186"/>
      <c r="D198" s="187"/>
      <c r="E198" s="45">
        <v>51381</v>
      </c>
      <c r="F198" s="46">
        <v>1239000</v>
      </c>
      <c r="H198" s="103" t="s">
        <v>1141</v>
      </c>
      <c r="I198" s="104">
        <v>206</v>
      </c>
    </row>
    <row r="199" spans="1:9" ht="27.75" customHeight="1">
      <c r="A199" s="62">
        <v>179</v>
      </c>
      <c r="B199" s="185" t="s">
        <v>1445</v>
      </c>
      <c r="C199" s="186"/>
      <c r="D199" s="187"/>
      <c r="E199" s="45">
        <v>0</v>
      </c>
      <c r="F199" s="46">
        <v>0</v>
      </c>
      <c r="H199" s="103" t="s">
        <v>1143</v>
      </c>
      <c r="I199" s="104">
        <v>208</v>
      </c>
    </row>
    <row r="200" spans="1:9" ht="27.75" customHeight="1">
      <c r="A200" s="62">
        <v>180</v>
      </c>
      <c r="B200" s="185" t="s">
        <v>1446</v>
      </c>
      <c r="C200" s="186"/>
      <c r="D200" s="187"/>
      <c r="E200" s="45">
        <v>0</v>
      </c>
      <c r="F200" s="46">
        <v>0</v>
      </c>
      <c r="H200" s="103" t="s">
        <v>1145</v>
      </c>
      <c r="I200" s="104">
        <v>209</v>
      </c>
    </row>
    <row r="201" spans="1:9" ht="18" customHeight="1">
      <c r="A201" s="24">
        <v>181</v>
      </c>
      <c r="B201" s="213" t="s">
        <v>1443</v>
      </c>
      <c r="C201" s="223"/>
      <c r="D201" s="224"/>
      <c r="E201" s="54">
        <f>SUM(E181:E200)</f>
        <v>437751920</v>
      </c>
      <c r="F201" s="56">
        <f>SUM(F181:F200)</f>
        <v>612062853</v>
      </c>
      <c r="H201" s="103" t="s">
        <v>1147</v>
      </c>
      <c r="I201" s="104">
        <v>211</v>
      </c>
    </row>
    <row r="202" spans="1:9" ht="18" customHeight="1">
      <c r="A202" s="37"/>
      <c r="B202" s="38"/>
      <c r="C202" s="39"/>
      <c r="D202" s="40"/>
      <c r="E202" s="41"/>
      <c r="F202" s="41"/>
      <c r="H202" s="103" t="s">
        <v>1149</v>
      </c>
      <c r="I202" s="104">
        <v>212</v>
      </c>
    </row>
    <row r="203" spans="1:9" ht="15" customHeight="1">
      <c r="A203" s="42" t="s">
        <v>187</v>
      </c>
      <c r="B203" s="38"/>
      <c r="C203" s="39"/>
      <c r="D203" s="40"/>
      <c r="E203" s="41"/>
      <c r="F203" s="41"/>
      <c r="H203" s="103" t="s">
        <v>1151</v>
      </c>
      <c r="I203" s="104">
        <v>213</v>
      </c>
    </row>
    <row r="204" spans="1:9" ht="15" customHeight="1">
      <c r="A204" s="37"/>
      <c r="B204" s="38"/>
      <c r="C204" s="39"/>
      <c r="D204" s="225" t="s">
        <v>188</v>
      </c>
      <c r="E204" s="226"/>
      <c r="F204" s="69"/>
      <c r="H204" s="103" t="s">
        <v>1153</v>
      </c>
      <c r="I204" s="104">
        <v>214</v>
      </c>
    </row>
    <row r="205" spans="1:9" ht="4.5" customHeight="1">
      <c r="A205" s="37"/>
      <c r="B205" s="38"/>
      <c r="C205" s="39"/>
      <c r="D205" s="226"/>
      <c r="E205" s="226"/>
      <c r="F205" s="41"/>
      <c r="H205" s="103" t="s">
        <v>1155</v>
      </c>
      <c r="I205" s="104">
        <v>215</v>
      </c>
    </row>
    <row r="206" spans="1:9" ht="15" customHeight="1">
      <c r="A206" s="37"/>
      <c r="B206" s="38"/>
      <c r="C206" s="39"/>
      <c r="D206" s="226"/>
      <c r="E206" s="226"/>
      <c r="F206" s="69"/>
      <c r="H206" s="103" t="s">
        <v>1157</v>
      </c>
      <c r="I206" s="104">
        <v>216</v>
      </c>
    </row>
    <row r="207" spans="1:9" ht="4.5" customHeight="1">
      <c r="A207" s="37"/>
      <c r="B207" s="38"/>
      <c r="C207" s="39"/>
      <c r="D207" s="40"/>
      <c r="E207" s="41"/>
      <c r="F207" s="41"/>
      <c r="H207" s="103" t="s">
        <v>1159</v>
      </c>
      <c r="I207" s="104">
        <v>217</v>
      </c>
    </row>
    <row r="208" spans="1:9" ht="15" customHeight="1">
      <c r="A208" s="37"/>
      <c r="B208" s="38"/>
      <c r="C208" s="39"/>
      <c r="D208" s="40"/>
      <c r="E208" s="41"/>
      <c r="F208" s="69"/>
      <c r="H208" s="103" t="s">
        <v>1161</v>
      </c>
      <c r="I208" s="104">
        <v>219</v>
      </c>
    </row>
    <row r="209" spans="1:9" ht="4.5" customHeight="1">
      <c r="A209" s="37"/>
      <c r="B209" s="38"/>
      <c r="C209" s="39"/>
      <c r="D209" s="40"/>
      <c r="E209" s="41"/>
      <c r="F209" s="41"/>
      <c r="H209" s="103" t="s">
        <v>1162</v>
      </c>
      <c r="I209" s="104">
        <v>220</v>
      </c>
    </row>
    <row r="210" spans="1:9" ht="15" customHeight="1">
      <c r="A210" s="37"/>
      <c r="B210" s="38"/>
      <c r="C210" s="39"/>
      <c r="D210" s="225" t="s">
        <v>189</v>
      </c>
      <c r="E210" s="226"/>
      <c r="F210" s="69"/>
      <c r="H210" s="103" t="s">
        <v>1164</v>
      </c>
      <c r="I210" s="104">
        <v>221</v>
      </c>
    </row>
    <row r="211" spans="1:9" ht="4.5" customHeight="1">
      <c r="A211" s="37"/>
      <c r="B211" s="38"/>
      <c r="C211" s="39"/>
      <c r="D211" s="226"/>
      <c r="E211" s="226"/>
      <c r="F211" s="41"/>
      <c r="H211" s="103" t="s">
        <v>1166</v>
      </c>
      <c r="I211" s="104">
        <v>222</v>
      </c>
    </row>
    <row r="212" spans="1:9" ht="15" customHeight="1">
      <c r="A212" s="37"/>
      <c r="B212" s="38"/>
      <c r="C212" s="39"/>
      <c r="D212" s="226"/>
      <c r="E212" s="226"/>
      <c r="F212" s="69"/>
      <c r="H212" s="103" t="s">
        <v>1167</v>
      </c>
      <c r="I212" s="104">
        <v>223</v>
      </c>
    </row>
    <row r="213" spans="1:9" ht="4.5" customHeight="1">
      <c r="A213" s="37"/>
      <c r="B213" s="38"/>
      <c r="C213" s="39"/>
      <c r="D213" s="40"/>
      <c r="E213" s="41"/>
      <c r="F213" s="41"/>
      <c r="H213" s="103" t="s">
        <v>1169</v>
      </c>
      <c r="I213" s="104">
        <v>225</v>
      </c>
    </row>
    <row r="214" spans="1:9" ht="15" customHeight="1">
      <c r="A214" s="37"/>
      <c r="B214" s="38"/>
      <c r="C214" s="39"/>
      <c r="D214" s="40"/>
      <c r="E214" s="41"/>
      <c r="F214" s="69"/>
      <c r="H214" s="103" t="s">
        <v>1171</v>
      </c>
      <c r="I214" s="104">
        <v>226</v>
      </c>
    </row>
    <row r="215" spans="8:9" ht="15" customHeight="1">
      <c r="H215" s="103" t="s">
        <v>1174</v>
      </c>
      <c r="I215" s="104">
        <v>227</v>
      </c>
    </row>
    <row r="216" spans="1:9" ht="18" customHeight="1">
      <c r="A216" s="227" t="s">
        <v>94</v>
      </c>
      <c r="B216" s="227"/>
      <c r="C216" s="227"/>
      <c r="D216" s="227"/>
      <c r="E216" s="228"/>
      <c r="F216" s="69" t="s">
        <v>1935</v>
      </c>
      <c r="H216" s="103" t="s">
        <v>1176</v>
      </c>
      <c r="I216" s="104">
        <v>228</v>
      </c>
    </row>
    <row r="217" spans="4:9" ht="24.75" customHeight="1">
      <c r="D217" s="64"/>
      <c r="E217" s="64"/>
      <c r="F217" s="64"/>
      <c r="H217" s="103" t="s">
        <v>1178</v>
      </c>
      <c r="I217" s="104">
        <v>229</v>
      </c>
    </row>
    <row r="218" spans="1:9" ht="33" customHeight="1">
      <c r="A218" s="31" t="s">
        <v>174</v>
      </c>
      <c r="D218" s="64"/>
      <c r="H218" s="103" t="s">
        <v>1181</v>
      </c>
      <c r="I218" s="104">
        <v>230</v>
      </c>
    </row>
    <row r="219" spans="1:9" ht="18" customHeight="1">
      <c r="A219" s="188" t="s">
        <v>1931</v>
      </c>
      <c r="B219" s="189"/>
      <c r="C219" s="190"/>
      <c r="D219" s="183" t="s">
        <v>1447</v>
      </c>
      <c r="E219" s="184"/>
      <c r="F219" s="72" t="s">
        <v>908</v>
      </c>
      <c r="H219" s="103" t="s">
        <v>1183</v>
      </c>
      <c r="I219" s="104">
        <v>231</v>
      </c>
    </row>
    <row r="220" spans="1:9" s="63" customFormat="1" ht="12.75" customHeight="1">
      <c r="A220" s="237" t="s">
        <v>97</v>
      </c>
      <c r="B220" s="238"/>
      <c r="C220" s="238"/>
      <c r="D220" s="66"/>
      <c r="H220" s="103" t="s">
        <v>1185</v>
      </c>
      <c r="I220" s="104">
        <v>232</v>
      </c>
    </row>
    <row r="221" spans="1:9" ht="18" customHeight="1">
      <c r="A221" s="188" t="s">
        <v>1932</v>
      </c>
      <c r="B221" s="189"/>
      <c r="C221" s="190"/>
      <c r="D221" s="67"/>
      <c r="H221" s="103" t="s">
        <v>1187</v>
      </c>
      <c r="I221" s="104">
        <v>234</v>
      </c>
    </row>
    <row r="222" spans="1:9" s="63" customFormat="1" ht="12.75" customHeight="1">
      <c r="A222" s="237" t="s">
        <v>96</v>
      </c>
      <c r="B222" s="238"/>
      <c r="C222" s="238"/>
      <c r="D222" s="66"/>
      <c r="E222" s="66"/>
      <c r="F222" s="66"/>
      <c r="H222" s="103" t="s">
        <v>1189</v>
      </c>
      <c r="I222" s="104">
        <v>235</v>
      </c>
    </row>
    <row r="223" spans="1:9" ht="18" customHeight="1">
      <c r="A223" s="188" t="s">
        <v>1932</v>
      </c>
      <c r="B223" s="189"/>
      <c r="C223" s="190"/>
      <c r="D223" s="67"/>
      <c r="E223" s="64"/>
      <c r="F223" s="64"/>
      <c r="H223" s="103" t="s">
        <v>1191</v>
      </c>
      <c r="I223" s="104">
        <v>236</v>
      </c>
    </row>
    <row r="224" spans="1:9" ht="12.75" customHeight="1">
      <c r="A224" s="237" t="s">
        <v>98</v>
      </c>
      <c r="B224" s="238"/>
      <c r="C224" s="238"/>
      <c r="D224" s="67"/>
      <c r="E224" s="64"/>
      <c r="F224" s="64"/>
      <c r="H224" s="103" t="s">
        <v>1193</v>
      </c>
      <c r="I224" s="104">
        <v>237</v>
      </c>
    </row>
    <row r="225" spans="1:9" ht="18" customHeight="1">
      <c r="A225" s="188" t="s">
        <v>1933</v>
      </c>
      <c r="B225" s="189"/>
      <c r="C225" s="190"/>
      <c r="D225" s="67"/>
      <c r="E225" s="231" t="s">
        <v>1408</v>
      </c>
      <c r="F225" s="231"/>
      <c r="H225" s="103" t="s">
        <v>1195</v>
      </c>
      <c r="I225" s="104">
        <v>239</v>
      </c>
    </row>
    <row r="226" spans="1:9" ht="12.75" customHeight="1">
      <c r="A226" s="237" t="s">
        <v>99</v>
      </c>
      <c r="B226" s="238"/>
      <c r="C226" s="238"/>
      <c r="D226" s="67"/>
      <c r="E226" s="230" t="s">
        <v>1409</v>
      </c>
      <c r="F226" s="230"/>
      <c r="H226" s="103" t="s">
        <v>1197</v>
      </c>
      <c r="I226" s="104">
        <v>240</v>
      </c>
    </row>
    <row r="227" spans="1:9" ht="18" customHeight="1">
      <c r="A227" s="188" t="s">
        <v>1934</v>
      </c>
      <c r="B227" s="189"/>
      <c r="C227" s="190"/>
      <c r="D227" s="68"/>
      <c r="H227" s="103" t="s">
        <v>1198</v>
      </c>
      <c r="I227" s="104">
        <v>242</v>
      </c>
    </row>
    <row r="228" spans="1:9" ht="12.75" customHeight="1">
      <c r="A228" s="237" t="s">
        <v>100</v>
      </c>
      <c r="B228" s="238"/>
      <c r="C228" s="238"/>
      <c r="D228" s="68"/>
      <c r="E228" s="65"/>
      <c r="F228" s="65"/>
      <c r="H228" s="103" t="s">
        <v>1199</v>
      </c>
      <c r="I228" s="104">
        <v>243</v>
      </c>
    </row>
    <row r="229" spans="1:9" ht="18" customHeight="1">
      <c r="A229" s="188"/>
      <c r="B229" s="189"/>
      <c r="C229" s="190"/>
      <c r="D229" s="68"/>
      <c r="E229" s="66"/>
      <c r="F229" s="66"/>
      <c r="H229" s="103" t="s">
        <v>1201</v>
      </c>
      <c r="I229" s="104">
        <v>244</v>
      </c>
    </row>
    <row r="230" spans="1:9" ht="12.75" customHeight="1">
      <c r="A230" s="235" t="s">
        <v>101</v>
      </c>
      <c r="B230" s="236"/>
      <c r="C230" s="236"/>
      <c r="D230" s="64"/>
      <c r="E230" s="229" t="s">
        <v>173</v>
      </c>
      <c r="F230" s="229"/>
      <c r="H230" s="103" t="s">
        <v>1203</v>
      </c>
      <c r="I230" s="104">
        <v>245</v>
      </c>
    </row>
    <row r="231" spans="1:9" ht="9.75" customHeight="1" hidden="1">
      <c r="A231" s="232"/>
      <c r="B231" s="233"/>
      <c r="C231" s="234"/>
      <c r="D231" s="64"/>
      <c r="E231" s="64"/>
      <c r="F231" s="64"/>
      <c r="H231" s="103" t="s">
        <v>1204</v>
      </c>
      <c r="I231" s="104">
        <v>246</v>
      </c>
    </row>
    <row r="232" spans="1:9" ht="12.75" customHeight="1" hidden="1">
      <c r="A232" s="221"/>
      <c r="B232" s="222"/>
      <c r="C232" s="222"/>
      <c r="D232" s="64"/>
      <c r="E232" s="64"/>
      <c r="F232" s="64"/>
      <c r="H232" s="103" t="s">
        <v>1206</v>
      </c>
      <c r="I232" s="104">
        <v>247</v>
      </c>
    </row>
    <row r="233" spans="4:9" ht="12.75" hidden="1">
      <c r="D233" s="64"/>
      <c r="E233" s="64"/>
      <c r="F233" s="64"/>
      <c r="H233" s="103" t="s">
        <v>1208</v>
      </c>
      <c r="I233" s="104">
        <v>248</v>
      </c>
    </row>
    <row r="234" spans="4:9" ht="12.75" hidden="1">
      <c r="D234" s="64"/>
      <c r="E234" s="64"/>
      <c r="F234" s="64"/>
      <c r="H234" s="103" t="s">
        <v>1210</v>
      </c>
      <c r="I234" s="104">
        <v>249</v>
      </c>
    </row>
    <row r="235" spans="4:9" ht="12.75" hidden="1">
      <c r="D235" s="64"/>
      <c r="E235" s="64"/>
      <c r="F235" s="64"/>
      <c r="H235" s="103" t="s">
        <v>1212</v>
      </c>
      <c r="I235" s="104">
        <v>250</v>
      </c>
    </row>
    <row r="236" spans="4:9" ht="12.75" hidden="1">
      <c r="D236" s="64"/>
      <c r="E236" s="64"/>
      <c r="F236" s="64"/>
      <c r="H236" s="103" t="s">
        <v>1214</v>
      </c>
      <c r="I236" s="104">
        <v>251</v>
      </c>
    </row>
    <row r="237" spans="8:9" ht="12.75" hidden="1">
      <c r="H237" s="103" t="s">
        <v>1216</v>
      </c>
      <c r="I237" s="104">
        <v>252</v>
      </c>
    </row>
    <row r="238" spans="8:9" ht="12.75" hidden="1">
      <c r="H238" s="103" t="s">
        <v>1218</v>
      </c>
      <c r="I238" s="104">
        <v>253</v>
      </c>
    </row>
    <row r="239" spans="8:9" ht="12.75" hidden="1">
      <c r="H239" s="103" t="s">
        <v>1220</v>
      </c>
      <c r="I239" s="104">
        <v>254</v>
      </c>
    </row>
    <row r="240" spans="8:9" ht="12.75" hidden="1">
      <c r="H240" s="103" t="s">
        <v>1222</v>
      </c>
      <c r="I240" s="104">
        <v>256</v>
      </c>
    </row>
    <row r="241" spans="8:9" ht="12.75" hidden="1">
      <c r="H241" s="103" t="s">
        <v>1224</v>
      </c>
      <c r="I241" s="104">
        <v>257</v>
      </c>
    </row>
    <row r="242" spans="8:9" ht="12.75" hidden="1">
      <c r="H242" s="103" t="s">
        <v>1226</v>
      </c>
      <c r="I242" s="104">
        <v>258</v>
      </c>
    </row>
    <row r="243" spans="8:9" ht="12.75" hidden="1">
      <c r="H243" s="103" t="s">
        <v>1228</v>
      </c>
      <c r="I243" s="104">
        <v>259</v>
      </c>
    </row>
    <row r="244" spans="8:9" ht="12.75" hidden="1">
      <c r="H244" s="103" t="s">
        <v>1230</v>
      </c>
      <c r="I244" s="104">
        <v>260</v>
      </c>
    </row>
    <row r="245" spans="8:9" ht="12.75" hidden="1">
      <c r="H245" s="103" t="s">
        <v>1232</v>
      </c>
      <c r="I245" s="104">
        <v>261</v>
      </c>
    </row>
    <row r="246" spans="8:9" ht="12.75" hidden="1">
      <c r="H246" s="103" t="s">
        <v>1234</v>
      </c>
      <c r="I246" s="104">
        <v>263</v>
      </c>
    </row>
    <row r="247" spans="8:9" ht="12.75" hidden="1">
      <c r="H247" s="103" t="s">
        <v>1236</v>
      </c>
      <c r="I247" s="104">
        <v>264</v>
      </c>
    </row>
    <row r="248" spans="8:9" ht="12.75" hidden="1">
      <c r="H248" s="103" t="s">
        <v>1238</v>
      </c>
      <c r="I248" s="104">
        <v>265</v>
      </c>
    </row>
    <row r="249" spans="8:9" ht="12.75" hidden="1">
      <c r="H249" s="103" t="s">
        <v>1240</v>
      </c>
      <c r="I249" s="104">
        <v>266</v>
      </c>
    </row>
    <row r="250" spans="8:9" ht="12.75" hidden="1">
      <c r="H250" s="103" t="s">
        <v>1242</v>
      </c>
      <c r="I250" s="104">
        <v>267</v>
      </c>
    </row>
    <row r="251" spans="8:9" ht="12.75" hidden="1">
      <c r="H251" s="103" t="s">
        <v>1244</v>
      </c>
      <c r="I251" s="104">
        <v>268</v>
      </c>
    </row>
    <row r="252" spans="8:9" ht="12.75" hidden="1">
      <c r="H252" s="103" t="s">
        <v>1246</v>
      </c>
      <c r="I252" s="104">
        <v>270</v>
      </c>
    </row>
    <row r="253" spans="8:9" ht="12.75" hidden="1">
      <c r="H253" s="103" t="s">
        <v>1248</v>
      </c>
      <c r="I253" s="104">
        <v>271</v>
      </c>
    </row>
    <row r="254" spans="8:9" ht="12.75" hidden="1">
      <c r="H254" s="103" t="s">
        <v>1250</v>
      </c>
      <c r="I254" s="104">
        <v>273</v>
      </c>
    </row>
    <row r="255" spans="8:9" ht="12.75" hidden="1">
      <c r="H255" s="103" t="s">
        <v>1252</v>
      </c>
      <c r="I255" s="104">
        <v>274</v>
      </c>
    </row>
    <row r="256" spans="8:9" ht="12.75" hidden="1">
      <c r="H256" s="103" t="s">
        <v>1254</v>
      </c>
      <c r="I256" s="104">
        <v>275</v>
      </c>
    </row>
    <row r="257" spans="8:9" ht="12.75" hidden="1">
      <c r="H257" s="103" t="s">
        <v>1256</v>
      </c>
      <c r="I257" s="104">
        <v>276</v>
      </c>
    </row>
    <row r="258" spans="8:9" ht="12.75" hidden="1">
      <c r="H258" s="103" t="s">
        <v>1258</v>
      </c>
      <c r="I258" s="104">
        <v>278</v>
      </c>
    </row>
    <row r="259" spans="8:9" ht="12.75" hidden="1">
      <c r="H259" s="103" t="s">
        <v>1260</v>
      </c>
      <c r="I259" s="104">
        <v>279</v>
      </c>
    </row>
    <row r="260" spans="8:9" ht="12.75" hidden="1">
      <c r="H260" s="103" t="s">
        <v>1262</v>
      </c>
      <c r="I260" s="104">
        <v>280</v>
      </c>
    </row>
    <row r="261" spans="8:9" ht="12.75" hidden="1">
      <c r="H261" s="103" t="s">
        <v>1264</v>
      </c>
      <c r="I261" s="104">
        <v>281</v>
      </c>
    </row>
    <row r="262" spans="8:9" ht="12.75" hidden="1">
      <c r="H262" s="103" t="s">
        <v>1266</v>
      </c>
      <c r="I262" s="104">
        <v>282</v>
      </c>
    </row>
    <row r="263" spans="8:9" ht="12.75" hidden="1">
      <c r="H263" s="103" t="s">
        <v>1268</v>
      </c>
      <c r="I263" s="104">
        <v>283</v>
      </c>
    </row>
    <row r="264" spans="8:9" ht="12.75" hidden="1">
      <c r="H264" s="103" t="s">
        <v>1270</v>
      </c>
      <c r="I264" s="104">
        <v>284</v>
      </c>
    </row>
    <row r="265" spans="8:9" ht="12.75" hidden="1">
      <c r="H265" s="103" t="s">
        <v>1272</v>
      </c>
      <c r="I265" s="104">
        <v>285</v>
      </c>
    </row>
    <row r="266" spans="8:9" ht="12.75" hidden="1">
      <c r="H266" s="103" t="s">
        <v>1274</v>
      </c>
      <c r="I266" s="104">
        <v>287</v>
      </c>
    </row>
    <row r="267" spans="8:9" ht="12.75" hidden="1">
      <c r="H267" s="103" t="s">
        <v>1276</v>
      </c>
      <c r="I267" s="104">
        <v>288</v>
      </c>
    </row>
    <row r="268" spans="8:9" ht="12.75" hidden="1">
      <c r="H268" s="103" t="s">
        <v>1278</v>
      </c>
      <c r="I268" s="104">
        <v>289</v>
      </c>
    </row>
    <row r="269" spans="8:9" ht="12.75" hidden="1">
      <c r="H269" s="103" t="s">
        <v>1280</v>
      </c>
      <c r="I269" s="104">
        <v>290</v>
      </c>
    </row>
    <row r="270" spans="8:9" ht="12.75" hidden="1">
      <c r="H270" s="103" t="s">
        <v>1282</v>
      </c>
      <c r="I270" s="104">
        <v>291</v>
      </c>
    </row>
    <row r="271" spans="8:9" ht="12.75" hidden="1">
      <c r="H271" s="103" t="s">
        <v>1284</v>
      </c>
      <c r="I271" s="104">
        <v>292</v>
      </c>
    </row>
    <row r="272" spans="8:9" ht="12.75" hidden="1">
      <c r="H272" s="103" t="s">
        <v>1286</v>
      </c>
      <c r="I272" s="104">
        <v>293</v>
      </c>
    </row>
    <row r="273" spans="8:9" ht="12.75" hidden="1">
      <c r="H273" s="103" t="s">
        <v>1288</v>
      </c>
      <c r="I273" s="104">
        <v>294</v>
      </c>
    </row>
    <row r="274" spans="8:9" ht="12.75" hidden="1">
      <c r="H274" s="103" t="s">
        <v>1290</v>
      </c>
      <c r="I274" s="104">
        <v>295</v>
      </c>
    </row>
    <row r="275" spans="8:9" ht="12.75" hidden="1">
      <c r="H275" s="103" t="s">
        <v>1292</v>
      </c>
      <c r="I275" s="104">
        <v>296</v>
      </c>
    </row>
    <row r="276" spans="8:9" ht="12.75" hidden="1">
      <c r="H276" s="103" t="s">
        <v>1294</v>
      </c>
      <c r="I276" s="104">
        <v>297</v>
      </c>
    </row>
    <row r="277" spans="8:9" ht="12.75" hidden="1">
      <c r="H277" s="103" t="s">
        <v>1296</v>
      </c>
      <c r="I277" s="104">
        <v>298</v>
      </c>
    </row>
    <row r="278" spans="8:9" ht="12.75" hidden="1">
      <c r="H278" s="103" t="s">
        <v>1298</v>
      </c>
      <c r="I278" s="104">
        <v>299</v>
      </c>
    </row>
    <row r="279" spans="8:9" ht="12.75" hidden="1">
      <c r="H279" s="103" t="s">
        <v>1300</v>
      </c>
      <c r="I279" s="104">
        <v>300</v>
      </c>
    </row>
    <row r="280" spans="8:9" ht="12.75" hidden="1">
      <c r="H280" s="103" t="s">
        <v>1302</v>
      </c>
      <c r="I280" s="104">
        <v>301</v>
      </c>
    </row>
    <row r="281" spans="8:9" ht="12.75" hidden="1">
      <c r="H281" s="103" t="s">
        <v>1304</v>
      </c>
      <c r="I281" s="104">
        <v>302</v>
      </c>
    </row>
    <row r="282" spans="8:9" ht="12.75" hidden="1">
      <c r="H282" s="103" t="s">
        <v>1306</v>
      </c>
      <c r="I282" s="104">
        <v>303</v>
      </c>
    </row>
    <row r="283" spans="8:9" ht="12.75" hidden="1">
      <c r="H283" s="103" t="s">
        <v>1308</v>
      </c>
      <c r="I283" s="104">
        <v>304</v>
      </c>
    </row>
    <row r="284" spans="8:9" ht="12.75" hidden="1">
      <c r="H284" s="103" t="s">
        <v>1310</v>
      </c>
      <c r="I284" s="104">
        <v>306</v>
      </c>
    </row>
    <row r="285" spans="8:9" ht="12.75" hidden="1">
      <c r="H285" s="103" t="s">
        <v>1312</v>
      </c>
      <c r="I285" s="104">
        <v>307</v>
      </c>
    </row>
    <row r="286" spans="8:9" ht="12.75" hidden="1">
      <c r="H286" s="103" t="s">
        <v>1314</v>
      </c>
      <c r="I286" s="104">
        <v>308</v>
      </c>
    </row>
    <row r="287" spans="8:9" ht="12.75" hidden="1">
      <c r="H287" s="103" t="s">
        <v>1316</v>
      </c>
      <c r="I287" s="104">
        <v>309</v>
      </c>
    </row>
    <row r="288" spans="8:9" ht="12.75" hidden="1">
      <c r="H288" s="103" t="s">
        <v>1318</v>
      </c>
      <c r="I288" s="104">
        <v>310</v>
      </c>
    </row>
    <row r="289" spans="8:9" ht="12.75" hidden="1">
      <c r="H289" s="103" t="s">
        <v>1320</v>
      </c>
      <c r="I289" s="104">
        <v>311</v>
      </c>
    </row>
    <row r="290" spans="8:9" ht="12.75" hidden="1">
      <c r="H290" s="103" t="s">
        <v>1322</v>
      </c>
      <c r="I290" s="104">
        <v>312</v>
      </c>
    </row>
    <row r="291" spans="8:9" ht="12.75" hidden="1">
      <c r="H291" s="103" t="s">
        <v>1324</v>
      </c>
      <c r="I291" s="104">
        <v>313</v>
      </c>
    </row>
    <row r="292" spans="8:9" ht="12.75" hidden="1">
      <c r="H292" s="103" t="s">
        <v>1326</v>
      </c>
      <c r="I292" s="104">
        <v>314</v>
      </c>
    </row>
    <row r="293" spans="8:9" ht="12.75" hidden="1">
      <c r="H293" s="103" t="s">
        <v>1328</v>
      </c>
      <c r="I293" s="104">
        <v>315</v>
      </c>
    </row>
    <row r="294" spans="8:9" ht="12.75" hidden="1">
      <c r="H294" s="103" t="s">
        <v>1330</v>
      </c>
      <c r="I294" s="104">
        <v>316</v>
      </c>
    </row>
    <row r="295" spans="8:9" ht="12.75" hidden="1">
      <c r="H295" s="103" t="s">
        <v>1332</v>
      </c>
      <c r="I295" s="104">
        <v>317</v>
      </c>
    </row>
    <row r="296" spans="8:9" ht="12.75" hidden="1">
      <c r="H296" s="103" t="s">
        <v>1334</v>
      </c>
      <c r="I296" s="104">
        <v>318</v>
      </c>
    </row>
    <row r="297" spans="8:9" ht="12.75" hidden="1">
      <c r="H297" s="103" t="s">
        <v>1336</v>
      </c>
      <c r="I297" s="104">
        <v>320</v>
      </c>
    </row>
    <row r="298" spans="8:9" ht="12.75" hidden="1">
      <c r="H298" s="103" t="s">
        <v>1338</v>
      </c>
      <c r="I298" s="104">
        <v>321</v>
      </c>
    </row>
    <row r="299" spans="8:9" ht="12.75" hidden="1">
      <c r="H299" s="103" t="s">
        <v>1340</v>
      </c>
      <c r="I299" s="104">
        <v>323</v>
      </c>
    </row>
    <row r="300" spans="8:9" ht="12.75" hidden="1">
      <c r="H300" s="103" t="s">
        <v>1359</v>
      </c>
      <c r="I300" s="104">
        <v>324</v>
      </c>
    </row>
    <row r="301" spans="8:9" ht="12.75" hidden="1">
      <c r="H301" s="103" t="s">
        <v>1361</v>
      </c>
      <c r="I301" s="104">
        <v>325</v>
      </c>
    </row>
    <row r="302" spans="8:9" ht="12.75" hidden="1">
      <c r="H302" s="103" t="s">
        <v>1363</v>
      </c>
      <c r="I302" s="104">
        <v>326</v>
      </c>
    </row>
    <row r="303" spans="8:9" ht="12.75" hidden="1">
      <c r="H303" s="103" t="s">
        <v>1365</v>
      </c>
      <c r="I303" s="104">
        <v>327</v>
      </c>
    </row>
    <row r="304" spans="8:9" ht="12.75" hidden="1">
      <c r="H304" s="103" t="s">
        <v>1367</v>
      </c>
      <c r="I304" s="104">
        <v>328</v>
      </c>
    </row>
    <row r="305" spans="8:9" ht="12.75" hidden="1">
      <c r="H305" s="103" t="s">
        <v>1369</v>
      </c>
      <c r="I305" s="104">
        <v>329</v>
      </c>
    </row>
    <row r="306" spans="8:9" ht="12.75" hidden="1">
      <c r="H306" s="103" t="s">
        <v>1371</v>
      </c>
      <c r="I306" s="104">
        <v>330</v>
      </c>
    </row>
    <row r="307" spans="8:9" ht="12.75" hidden="1">
      <c r="H307" s="103" t="s">
        <v>1373</v>
      </c>
      <c r="I307" s="104">
        <v>331</v>
      </c>
    </row>
    <row r="308" spans="8:9" ht="12.75" hidden="1">
      <c r="H308" s="103" t="s">
        <v>1375</v>
      </c>
      <c r="I308" s="104">
        <v>332</v>
      </c>
    </row>
    <row r="309" spans="8:9" ht="12.75" hidden="1">
      <c r="H309" s="103" t="s">
        <v>1377</v>
      </c>
      <c r="I309" s="104">
        <v>333</v>
      </c>
    </row>
    <row r="310" spans="8:9" ht="12.75" hidden="1">
      <c r="H310" s="103" t="s">
        <v>1379</v>
      </c>
      <c r="I310" s="104">
        <v>334</v>
      </c>
    </row>
    <row r="311" spans="8:9" ht="12.75" hidden="1">
      <c r="H311" s="103" t="s">
        <v>1381</v>
      </c>
      <c r="I311" s="104">
        <v>335</v>
      </c>
    </row>
    <row r="312" spans="8:9" ht="12.75" hidden="1">
      <c r="H312" s="103" t="s">
        <v>1383</v>
      </c>
      <c r="I312" s="104">
        <v>337</v>
      </c>
    </row>
    <row r="313" spans="8:9" ht="12.75" hidden="1">
      <c r="H313" s="103" t="s">
        <v>1385</v>
      </c>
      <c r="I313" s="104">
        <v>338</v>
      </c>
    </row>
    <row r="314" spans="8:9" ht="12.75" hidden="1">
      <c r="H314" s="103" t="s">
        <v>1387</v>
      </c>
      <c r="I314" s="104">
        <v>339</v>
      </c>
    </row>
    <row r="315" spans="8:9" ht="12.75" hidden="1">
      <c r="H315" s="103" t="s">
        <v>1389</v>
      </c>
      <c r="I315" s="104">
        <v>340</v>
      </c>
    </row>
    <row r="316" spans="8:9" ht="12.75" hidden="1">
      <c r="H316" s="103" t="s">
        <v>1391</v>
      </c>
      <c r="I316" s="104">
        <v>341</v>
      </c>
    </row>
    <row r="317" spans="8:9" ht="12.75" hidden="1">
      <c r="H317" s="103" t="s">
        <v>1393</v>
      </c>
      <c r="I317" s="104">
        <v>342</v>
      </c>
    </row>
    <row r="318" spans="8:9" ht="12.75" hidden="1">
      <c r="H318" s="103" t="s">
        <v>1395</v>
      </c>
      <c r="I318" s="104">
        <v>343</v>
      </c>
    </row>
    <row r="319" spans="8:9" ht="12.75" hidden="1">
      <c r="H319" s="103" t="s">
        <v>1397</v>
      </c>
      <c r="I319" s="104">
        <v>344</v>
      </c>
    </row>
    <row r="320" spans="8:9" ht="12.75" hidden="1">
      <c r="H320" s="103" t="s">
        <v>1399</v>
      </c>
      <c r="I320" s="104">
        <v>345</v>
      </c>
    </row>
    <row r="321" spans="8:9" ht="12.75" hidden="1">
      <c r="H321" s="103" t="s">
        <v>1401</v>
      </c>
      <c r="I321" s="104">
        <v>346</v>
      </c>
    </row>
    <row r="322" spans="8:9" ht="12.75" hidden="1">
      <c r="H322" s="103" t="s">
        <v>1403</v>
      </c>
      <c r="I322" s="104">
        <v>347</v>
      </c>
    </row>
    <row r="323" spans="8:9" ht="12.75" hidden="1">
      <c r="H323" s="103" t="s">
        <v>1404</v>
      </c>
      <c r="I323" s="104">
        <v>348</v>
      </c>
    </row>
    <row r="324" spans="8:9" ht="12.75" hidden="1">
      <c r="H324" s="103" t="s">
        <v>1410</v>
      </c>
      <c r="I324" s="104">
        <v>349</v>
      </c>
    </row>
    <row r="325" spans="8:9" ht="12.75" hidden="1">
      <c r="H325" s="103" t="s">
        <v>1412</v>
      </c>
      <c r="I325" s="104">
        <v>350</v>
      </c>
    </row>
    <row r="326" spans="8:9" ht="12.75" hidden="1">
      <c r="H326" s="103" t="s">
        <v>1414</v>
      </c>
      <c r="I326" s="104">
        <v>351</v>
      </c>
    </row>
    <row r="327" spans="8:9" ht="12.75" hidden="1">
      <c r="H327" s="103" t="s">
        <v>1416</v>
      </c>
      <c r="I327" s="104">
        <v>352</v>
      </c>
    </row>
    <row r="328" spans="8:9" ht="12.75" hidden="1">
      <c r="H328" s="103" t="s">
        <v>1418</v>
      </c>
      <c r="I328" s="104">
        <v>354</v>
      </c>
    </row>
    <row r="329" spans="8:9" ht="12.75" hidden="1">
      <c r="H329" s="103" t="s">
        <v>1420</v>
      </c>
      <c r="I329" s="104">
        <v>355</v>
      </c>
    </row>
    <row r="330" spans="8:9" ht="12.75" hidden="1">
      <c r="H330" s="103" t="s">
        <v>1421</v>
      </c>
      <c r="I330" s="104">
        <v>356</v>
      </c>
    </row>
    <row r="331" spans="8:9" ht="12.75" hidden="1">
      <c r="H331" s="103" t="s">
        <v>1423</v>
      </c>
      <c r="I331" s="104">
        <v>357</v>
      </c>
    </row>
    <row r="332" spans="8:9" ht="12.75" hidden="1">
      <c r="H332" s="103" t="s">
        <v>1425</v>
      </c>
      <c r="I332" s="104">
        <v>358</v>
      </c>
    </row>
    <row r="333" spans="8:9" ht="12.75" hidden="1">
      <c r="H333" s="103" t="s">
        <v>1427</v>
      </c>
      <c r="I333" s="104">
        <v>359</v>
      </c>
    </row>
    <row r="334" spans="8:9" ht="12.75" hidden="1">
      <c r="H334" s="103" t="s">
        <v>1429</v>
      </c>
      <c r="I334" s="104">
        <v>360</v>
      </c>
    </row>
    <row r="335" spans="8:9" ht="12.75" hidden="1">
      <c r="H335" s="103" t="s">
        <v>1431</v>
      </c>
      <c r="I335" s="104">
        <v>361</v>
      </c>
    </row>
    <row r="336" spans="8:9" ht="12.75" hidden="1">
      <c r="H336" s="103" t="s">
        <v>1433</v>
      </c>
      <c r="I336" s="104">
        <v>362</v>
      </c>
    </row>
    <row r="337" spans="8:9" ht="12.75" hidden="1">
      <c r="H337" s="103" t="s">
        <v>1435</v>
      </c>
      <c r="I337" s="104">
        <v>363</v>
      </c>
    </row>
    <row r="338" spans="8:9" ht="12.75" hidden="1">
      <c r="H338" s="103" t="s">
        <v>1436</v>
      </c>
      <c r="I338" s="104">
        <v>364</v>
      </c>
    </row>
    <row r="339" spans="8:9" ht="12.75" hidden="1">
      <c r="H339" s="103" t="s">
        <v>1438</v>
      </c>
      <c r="I339" s="104">
        <v>365</v>
      </c>
    </row>
    <row r="340" spans="8:9" ht="12.75" hidden="1">
      <c r="H340" s="103" t="s">
        <v>1440</v>
      </c>
      <c r="I340" s="104">
        <v>366</v>
      </c>
    </row>
    <row r="341" spans="8:9" ht="12.75" hidden="1">
      <c r="H341" s="103" t="s">
        <v>1442</v>
      </c>
      <c r="I341" s="104">
        <v>368</v>
      </c>
    </row>
    <row r="342" spans="8:9" ht="12.75" hidden="1">
      <c r="H342" s="103" t="s">
        <v>1450</v>
      </c>
      <c r="I342" s="104">
        <v>369</v>
      </c>
    </row>
    <row r="343" spans="8:9" ht="12.75" hidden="1">
      <c r="H343" s="103" t="s">
        <v>1452</v>
      </c>
      <c r="I343" s="104">
        <v>371</v>
      </c>
    </row>
    <row r="344" spans="8:9" ht="12.75" hidden="1">
      <c r="H344" s="103" t="s">
        <v>1454</v>
      </c>
      <c r="I344" s="104">
        <v>372</v>
      </c>
    </row>
    <row r="345" spans="8:9" ht="12.75" hidden="1">
      <c r="H345" s="103" t="s">
        <v>1456</v>
      </c>
      <c r="I345" s="104">
        <v>373</v>
      </c>
    </row>
    <row r="346" spans="8:9" ht="12.75" hidden="1">
      <c r="H346" s="103" t="s">
        <v>1458</v>
      </c>
      <c r="I346" s="104">
        <v>374</v>
      </c>
    </row>
    <row r="347" spans="8:9" ht="12.75" hidden="1">
      <c r="H347" s="103" t="s">
        <v>1460</v>
      </c>
      <c r="I347" s="104">
        <v>375</v>
      </c>
    </row>
    <row r="348" spans="8:9" ht="12.75" hidden="1">
      <c r="H348" s="103" t="s">
        <v>1462</v>
      </c>
      <c r="I348" s="104">
        <v>376</v>
      </c>
    </row>
    <row r="349" spans="8:9" ht="12.75" hidden="1">
      <c r="H349" s="103" t="s">
        <v>1464</v>
      </c>
      <c r="I349" s="104">
        <v>377</v>
      </c>
    </row>
    <row r="350" spans="8:9" ht="12.75" hidden="1">
      <c r="H350" s="103" t="s">
        <v>1466</v>
      </c>
      <c r="I350" s="104">
        <v>378</v>
      </c>
    </row>
    <row r="351" spans="8:9" ht="12.75" hidden="1">
      <c r="H351" s="103" t="s">
        <v>1468</v>
      </c>
      <c r="I351" s="104">
        <v>379</v>
      </c>
    </row>
    <row r="352" spans="8:9" ht="12.75" hidden="1">
      <c r="H352" s="103" t="s">
        <v>1470</v>
      </c>
      <c r="I352" s="104">
        <v>380</v>
      </c>
    </row>
    <row r="353" spans="8:9" ht="12.75" hidden="1">
      <c r="H353" s="103" t="s">
        <v>1472</v>
      </c>
      <c r="I353" s="104">
        <v>381</v>
      </c>
    </row>
    <row r="354" spans="8:9" ht="12.75" hidden="1">
      <c r="H354" s="103" t="s">
        <v>1474</v>
      </c>
      <c r="I354" s="104">
        <v>382</v>
      </c>
    </row>
    <row r="355" spans="8:9" ht="12.75" hidden="1">
      <c r="H355" s="103" t="s">
        <v>1476</v>
      </c>
      <c r="I355" s="104">
        <v>383</v>
      </c>
    </row>
    <row r="356" spans="8:9" ht="12.75" hidden="1">
      <c r="H356" s="103" t="s">
        <v>1478</v>
      </c>
      <c r="I356" s="104">
        <v>385</v>
      </c>
    </row>
    <row r="357" spans="8:9" ht="12.75" hidden="1">
      <c r="H357" s="103" t="s">
        <v>1480</v>
      </c>
      <c r="I357" s="104">
        <v>386</v>
      </c>
    </row>
    <row r="358" spans="8:9" ht="12.75" hidden="1">
      <c r="H358" s="103" t="s">
        <v>1482</v>
      </c>
      <c r="I358" s="104">
        <v>387</v>
      </c>
    </row>
    <row r="359" spans="8:9" ht="12.75" hidden="1">
      <c r="H359" s="103" t="s">
        <v>1484</v>
      </c>
      <c r="I359" s="104">
        <v>388</v>
      </c>
    </row>
    <row r="360" spans="8:9" ht="12.75" hidden="1">
      <c r="H360" s="103" t="s">
        <v>1486</v>
      </c>
      <c r="I360" s="104">
        <v>389</v>
      </c>
    </row>
    <row r="361" spans="8:9" ht="12.75" hidden="1">
      <c r="H361" s="103" t="s">
        <v>1488</v>
      </c>
      <c r="I361" s="104">
        <v>390</v>
      </c>
    </row>
    <row r="362" spans="8:9" ht="12.75" hidden="1">
      <c r="H362" s="103" t="s">
        <v>1490</v>
      </c>
      <c r="I362" s="104">
        <v>391</v>
      </c>
    </row>
    <row r="363" spans="8:9" ht="12.75" hidden="1">
      <c r="H363" s="103" t="s">
        <v>1492</v>
      </c>
      <c r="I363" s="104">
        <v>393</v>
      </c>
    </row>
    <row r="364" spans="8:9" ht="12.75" hidden="1">
      <c r="H364" s="103" t="s">
        <v>1494</v>
      </c>
      <c r="I364" s="104">
        <v>394</v>
      </c>
    </row>
    <row r="365" spans="8:9" ht="12.75" hidden="1">
      <c r="H365" s="103" t="s">
        <v>1496</v>
      </c>
      <c r="I365" s="104">
        <v>395</v>
      </c>
    </row>
    <row r="366" spans="8:9" ht="12.75" hidden="1">
      <c r="H366" s="103" t="s">
        <v>1498</v>
      </c>
      <c r="I366" s="104">
        <v>396</v>
      </c>
    </row>
    <row r="367" spans="8:9" ht="12.75" hidden="1">
      <c r="H367" s="103" t="s">
        <v>1500</v>
      </c>
      <c r="I367" s="104">
        <v>397</v>
      </c>
    </row>
    <row r="368" spans="8:9" ht="12.75" hidden="1">
      <c r="H368" s="103" t="s">
        <v>1502</v>
      </c>
      <c r="I368" s="104">
        <v>399</v>
      </c>
    </row>
    <row r="369" spans="8:9" ht="12.75" hidden="1">
      <c r="H369" s="103" t="s">
        <v>1504</v>
      </c>
      <c r="I369" s="104">
        <v>400</v>
      </c>
    </row>
    <row r="370" spans="8:9" ht="12.75" hidden="1">
      <c r="H370" s="103" t="s">
        <v>1506</v>
      </c>
      <c r="I370" s="104">
        <v>402</v>
      </c>
    </row>
    <row r="371" spans="8:9" ht="12.75" hidden="1">
      <c r="H371" s="103" t="s">
        <v>1508</v>
      </c>
      <c r="I371" s="104">
        <v>405</v>
      </c>
    </row>
    <row r="372" spans="8:9" ht="12.75" hidden="1">
      <c r="H372" s="103" t="s">
        <v>1510</v>
      </c>
      <c r="I372" s="104">
        <v>406</v>
      </c>
    </row>
    <row r="373" spans="8:9" ht="12.75" hidden="1">
      <c r="H373" s="103" t="s">
        <v>1512</v>
      </c>
      <c r="I373" s="104">
        <v>407</v>
      </c>
    </row>
    <row r="374" spans="8:9" ht="12.75" hidden="1">
      <c r="H374" s="103" t="s">
        <v>1514</v>
      </c>
      <c r="I374" s="104">
        <v>409</v>
      </c>
    </row>
    <row r="375" spans="8:9" ht="12.75" hidden="1">
      <c r="H375" s="103" t="s">
        <v>1516</v>
      </c>
      <c r="I375" s="104">
        <v>410</v>
      </c>
    </row>
    <row r="376" spans="8:9" ht="12.75" hidden="1">
      <c r="H376" s="103" t="s">
        <v>1518</v>
      </c>
      <c r="I376" s="104">
        <v>411</v>
      </c>
    </row>
    <row r="377" spans="8:9" ht="12.75" hidden="1">
      <c r="H377" s="103" t="s">
        <v>1520</v>
      </c>
      <c r="I377" s="104">
        <v>412</v>
      </c>
    </row>
    <row r="378" spans="8:9" ht="12.75" hidden="1">
      <c r="H378" s="103" t="s">
        <v>1522</v>
      </c>
      <c r="I378" s="104">
        <v>413</v>
      </c>
    </row>
    <row r="379" spans="8:9" ht="12.75" hidden="1">
      <c r="H379" s="103" t="s">
        <v>1524</v>
      </c>
      <c r="I379" s="104">
        <v>414</v>
      </c>
    </row>
    <row r="380" spans="8:9" ht="12.75" hidden="1">
      <c r="H380" s="103" t="s">
        <v>1526</v>
      </c>
      <c r="I380" s="104">
        <v>415</v>
      </c>
    </row>
    <row r="381" spans="8:9" ht="12.75" hidden="1">
      <c r="H381" s="103" t="s">
        <v>1528</v>
      </c>
      <c r="I381" s="104">
        <v>416</v>
      </c>
    </row>
    <row r="382" spans="8:9" ht="12.75" hidden="1">
      <c r="H382" s="103" t="s">
        <v>1532</v>
      </c>
      <c r="I382" s="104">
        <v>418</v>
      </c>
    </row>
    <row r="383" spans="8:9" ht="12.75" hidden="1">
      <c r="H383" s="103" t="s">
        <v>1534</v>
      </c>
      <c r="I383" s="104">
        <v>419</v>
      </c>
    </row>
    <row r="384" spans="8:9" ht="12.75" hidden="1">
      <c r="H384" s="103" t="s">
        <v>1536</v>
      </c>
      <c r="I384" s="104">
        <v>421</v>
      </c>
    </row>
    <row r="385" spans="8:9" ht="12.75" hidden="1">
      <c r="H385" s="103" t="s">
        <v>1538</v>
      </c>
      <c r="I385" s="104">
        <v>422</v>
      </c>
    </row>
    <row r="386" spans="8:9" ht="12.75" hidden="1">
      <c r="H386" s="103" t="s">
        <v>1540</v>
      </c>
      <c r="I386" s="104">
        <v>423</v>
      </c>
    </row>
    <row r="387" spans="8:9" ht="12.75" hidden="1">
      <c r="H387" s="103" t="s">
        <v>1542</v>
      </c>
      <c r="I387" s="104">
        <v>424</v>
      </c>
    </row>
    <row r="388" spans="8:9" ht="12.75" hidden="1">
      <c r="H388" s="103" t="s">
        <v>1544</v>
      </c>
      <c r="I388" s="104">
        <v>425</v>
      </c>
    </row>
    <row r="389" spans="8:9" ht="12.75" hidden="1">
      <c r="H389" s="103" t="s">
        <v>1546</v>
      </c>
      <c r="I389" s="104">
        <v>426</v>
      </c>
    </row>
    <row r="390" spans="8:9" ht="12.75" hidden="1">
      <c r="H390" s="103" t="s">
        <v>1548</v>
      </c>
      <c r="I390" s="104">
        <v>427</v>
      </c>
    </row>
    <row r="391" spans="8:9" ht="12.75" hidden="1">
      <c r="H391" s="103" t="s">
        <v>1550</v>
      </c>
      <c r="I391" s="104">
        <v>428</v>
      </c>
    </row>
    <row r="392" spans="8:9" ht="12.75" hidden="1">
      <c r="H392" s="103" t="s">
        <v>1552</v>
      </c>
      <c r="I392" s="104">
        <v>429</v>
      </c>
    </row>
    <row r="393" spans="8:9" ht="12.75" hidden="1">
      <c r="H393" s="103" t="s">
        <v>1554</v>
      </c>
      <c r="I393" s="104">
        <v>430</v>
      </c>
    </row>
    <row r="394" spans="8:9" ht="12.75" hidden="1">
      <c r="H394" s="103" t="s">
        <v>1556</v>
      </c>
      <c r="I394" s="104">
        <v>431</v>
      </c>
    </row>
    <row r="395" spans="8:9" ht="12.75" hidden="1">
      <c r="H395" s="103" t="s">
        <v>1558</v>
      </c>
      <c r="I395" s="104">
        <v>432</v>
      </c>
    </row>
    <row r="396" spans="8:9" ht="12.75" hidden="1">
      <c r="H396" s="103" t="s">
        <v>1560</v>
      </c>
      <c r="I396" s="104">
        <v>433</v>
      </c>
    </row>
    <row r="397" spans="8:9" ht="12.75" hidden="1">
      <c r="H397" s="103" t="s">
        <v>1562</v>
      </c>
      <c r="I397" s="104">
        <v>435</v>
      </c>
    </row>
    <row r="398" spans="8:9" ht="12.75" hidden="1">
      <c r="H398" s="103" t="s">
        <v>1564</v>
      </c>
      <c r="I398" s="104">
        <v>436</v>
      </c>
    </row>
    <row r="399" spans="8:9" ht="12.75" hidden="1">
      <c r="H399" s="103" t="s">
        <v>1566</v>
      </c>
      <c r="I399" s="104">
        <v>437</v>
      </c>
    </row>
    <row r="400" spans="8:9" ht="12.75" hidden="1">
      <c r="H400" s="103" t="s">
        <v>1568</v>
      </c>
      <c r="I400" s="104">
        <v>438</v>
      </c>
    </row>
    <row r="401" spans="8:9" ht="12.75" hidden="1">
      <c r="H401" s="103" t="s">
        <v>1570</v>
      </c>
      <c r="I401" s="104">
        <v>439</v>
      </c>
    </row>
    <row r="402" spans="8:9" ht="12.75" hidden="1">
      <c r="H402" s="103" t="s">
        <v>1572</v>
      </c>
      <c r="I402" s="104">
        <v>440</v>
      </c>
    </row>
    <row r="403" spans="8:9" ht="12.75" hidden="1">
      <c r="H403" s="103" t="s">
        <v>1574</v>
      </c>
      <c r="I403" s="104">
        <v>441</v>
      </c>
    </row>
    <row r="404" spans="8:9" ht="12.75" hidden="1">
      <c r="H404" s="103" t="s">
        <v>1575</v>
      </c>
      <c r="I404" s="104">
        <v>442</v>
      </c>
    </row>
    <row r="405" spans="8:9" ht="12.75" hidden="1">
      <c r="H405" s="103" t="s">
        <v>1577</v>
      </c>
      <c r="I405" s="104">
        <v>443</v>
      </c>
    </row>
    <row r="406" spans="8:9" ht="12.75" hidden="1">
      <c r="H406" s="103" t="s">
        <v>1579</v>
      </c>
      <c r="I406" s="104">
        <v>444</v>
      </c>
    </row>
    <row r="407" spans="8:9" ht="12.75" hidden="1">
      <c r="H407" s="103" t="s">
        <v>1581</v>
      </c>
      <c r="I407" s="104">
        <v>445</v>
      </c>
    </row>
    <row r="408" spans="8:9" ht="12.75" hidden="1">
      <c r="H408" s="103" t="s">
        <v>1583</v>
      </c>
      <c r="I408" s="104">
        <v>447</v>
      </c>
    </row>
    <row r="409" spans="8:9" ht="12.75" hidden="1">
      <c r="H409" s="103" t="s">
        <v>1585</v>
      </c>
      <c r="I409" s="104">
        <v>449</v>
      </c>
    </row>
    <row r="410" spans="8:9" ht="12.75" hidden="1">
      <c r="H410" s="103" t="s">
        <v>1587</v>
      </c>
      <c r="I410" s="104">
        <v>450</v>
      </c>
    </row>
    <row r="411" spans="8:9" ht="12.75" hidden="1">
      <c r="H411" s="103" t="s">
        <v>1589</v>
      </c>
      <c r="I411" s="104">
        <v>452</v>
      </c>
    </row>
    <row r="412" spans="8:9" ht="12.75" hidden="1">
      <c r="H412" s="103" t="s">
        <v>1591</v>
      </c>
      <c r="I412" s="104">
        <v>453</v>
      </c>
    </row>
    <row r="413" spans="8:9" ht="12.75" hidden="1">
      <c r="H413" s="103" t="s">
        <v>1593</v>
      </c>
      <c r="I413" s="104">
        <v>454</v>
      </c>
    </row>
    <row r="414" spans="8:9" ht="12.75" hidden="1">
      <c r="H414" s="103" t="s">
        <v>1595</v>
      </c>
      <c r="I414" s="104">
        <v>455</v>
      </c>
    </row>
    <row r="415" spans="8:9" ht="12.75" hidden="1">
      <c r="H415" s="103" t="s">
        <v>1597</v>
      </c>
      <c r="I415" s="104">
        <v>456</v>
      </c>
    </row>
    <row r="416" spans="8:9" ht="12.75" hidden="1">
      <c r="H416" s="103" t="s">
        <v>1599</v>
      </c>
      <c r="I416" s="104">
        <v>457</v>
      </c>
    </row>
    <row r="417" spans="8:9" ht="12.75" hidden="1">
      <c r="H417" s="103" t="s">
        <v>1601</v>
      </c>
      <c r="I417" s="104">
        <v>458</v>
      </c>
    </row>
    <row r="418" spans="8:9" ht="12.75" hidden="1">
      <c r="H418" s="103" t="s">
        <v>1603</v>
      </c>
      <c r="I418" s="104">
        <v>459</v>
      </c>
    </row>
    <row r="419" spans="8:9" ht="12.75" hidden="1">
      <c r="H419" s="103" t="s">
        <v>1605</v>
      </c>
      <c r="I419" s="104">
        <v>460</v>
      </c>
    </row>
    <row r="420" spans="8:9" ht="12.75" hidden="1">
      <c r="H420" s="103" t="s">
        <v>1607</v>
      </c>
      <c r="I420" s="104">
        <v>461</v>
      </c>
    </row>
    <row r="421" spans="8:9" ht="12.75" hidden="1">
      <c r="H421" s="103" t="s">
        <v>1608</v>
      </c>
      <c r="I421" s="104">
        <v>462</v>
      </c>
    </row>
    <row r="422" spans="8:9" ht="12.75" hidden="1">
      <c r="H422" s="103" t="s">
        <v>1610</v>
      </c>
      <c r="I422" s="104">
        <v>463</v>
      </c>
    </row>
    <row r="423" spans="8:9" ht="12.75" hidden="1">
      <c r="H423" s="103" t="s">
        <v>1612</v>
      </c>
      <c r="I423" s="104">
        <v>464</v>
      </c>
    </row>
    <row r="424" spans="8:9" ht="12.75" hidden="1">
      <c r="H424" s="103" t="s">
        <v>1614</v>
      </c>
      <c r="I424" s="104">
        <v>466</v>
      </c>
    </row>
    <row r="425" spans="8:9" ht="12.75" hidden="1">
      <c r="H425" s="103" t="s">
        <v>1616</v>
      </c>
      <c r="I425" s="104">
        <v>467</v>
      </c>
    </row>
    <row r="426" spans="8:9" ht="12.75" hidden="1">
      <c r="H426" s="103" t="s">
        <v>1618</v>
      </c>
      <c r="I426" s="104">
        <v>468</v>
      </c>
    </row>
    <row r="427" spans="8:9" ht="12.75" hidden="1">
      <c r="H427" s="103" t="s">
        <v>1620</v>
      </c>
      <c r="I427" s="104">
        <v>469</v>
      </c>
    </row>
    <row r="428" spans="8:9" ht="12.75" hidden="1">
      <c r="H428" s="103" t="s">
        <v>1622</v>
      </c>
      <c r="I428" s="104">
        <v>471</v>
      </c>
    </row>
    <row r="429" spans="8:9" ht="12.75" hidden="1">
      <c r="H429" s="103" t="s">
        <v>1624</v>
      </c>
      <c r="I429" s="104">
        <v>472</v>
      </c>
    </row>
    <row r="430" spans="8:9" ht="12.75" hidden="1">
      <c r="H430" s="103" t="s">
        <v>1626</v>
      </c>
      <c r="I430" s="104">
        <v>473</v>
      </c>
    </row>
    <row r="431" spans="8:9" ht="12.75" hidden="1">
      <c r="H431" s="103" t="s">
        <v>1628</v>
      </c>
      <c r="I431" s="104">
        <v>474</v>
      </c>
    </row>
    <row r="432" spans="8:9" ht="12.75" hidden="1">
      <c r="H432" s="103" t="s">
        <v>1630</v>
      </c>
      <c r="I432" s="104">
        <v>475</v>
      </c>
    </row>
    <row r="433" spans="8:9" ht="12.75" hidden="1">
      <c r="H433" s="103" t="s">
        <v>1632</v>
      </c>
      <c r="I433" s="104">
        <v>476</v>
      </c>
    </row>
    <row r="434" spans="8:9" ht="12.75" hidden="1">
      <c r="H434" s="103" t="s">
        <v>1634</v>
      </c>
      <c r="I434" s="104">
        <v>477</v>
      </c>
    </row>
    <row r="435" spans="8:9" ht="12.75" hidden="1">
      <c r="H435" s="103" t="s">
        <v>1636</v>
      </c>
      <c r="I435" s="104">
        <v>478</v>
      </c>
    </row>
    <row r="436" spans="8:9" ht="12.75" hidden="1">
      <c r="H436" s="103" t="s">
        <v>1638</v>
      </c>
      <c r="I436" s="104">
        <v>480</v>
      </c>
    </row>
    <row r="437" spans="8:9" ht="12.75" hidden="1">
      <c r="H437" s="103" t="s">
        <v>1640</v>
      </c>
      <c r="I437" s="104">
        <v>481</v>
      </c>
    </row>
    <row r="438" spans="8:9" ht="12.75" hidden="1">
      <c r="H438" s="103" t="s">
        <v>1642</v>
      </c>
      <c r="I438" s="104">
        <v>483</v>
      </c>
    </row>
    <row r="439" spans="8:9" ht="12.75" hidden="1">
      <c r="H439" s="103" t="s">
        <v>1646</v>
      </c>
      <c r="I439" s="104">
        <v>484</v>
      </c>
    </row>
    <row r="440" spans="8:9" ht="12.75" hidden="1">
      <c r="H440" s="103" t="s">
        <v>1648</v>
      </c>
      <c r="I440" s="104">
        <v>485</v>
      </c>
    </row>
    <row r="441" spans="8:9" ht="12.75" hidden="1">
      <c r="H441" s="103" t="s">
        <v>1650</v>
      </c>
      <c r="I441" s="104">
        <v>486</v>
      </c>
    </row>
    <row r="442" spans="8:9" ht="12.75" hidden="1">
      <c r="H442" s="103" t="s">
        <v>1652</v>
      </c>
      <c r="I442" s="104">
        <v>487</v>
      </c>
    </row>
    <row r="443" spans="8:9" ht="12.75" hidden="1">
      <c r="H443" s="103" t="s">
        <v>1654</v>
      </c>
      <c r="I443" s="104">
        <v>488</v>
      </c>
    </row>
    <row r="444" spans="8:9" ht="12.75" hidden="1">
      <c r="H444" s="103" t="s">
        <v>1656</v>
      </c>
      <c r="I444" s="104">
        <v>489</v>
      </c>
    </row>
    <row r="445" spans="8:9" ht="12.75" hidden="1">
      <c r="H445" s="103" t="s">
        <v>1658</v>
      </c>
      <c r="I445" s="104">
        <v>490</v>
      </c>
    </row>
    <row r="446" spans="8:9" ht="12.75" hidden="1">
      <c r="H446" s="103" t="s">
        <v>1660</v>
      </c>
      <c r="I446" s="104">
        <v>491</v>
      </c>
    </row>
    <row r="447" spans="8:9" ht="12.75" hidden="1">
      <c r="H447" s="103" t="s">
        <v>1662</v>
      </c>
      <c r="I447" s="104">
        <v>492</v>
      </c>
    </row>
    <row r="448" spans="8:9" ht="12.75" hidden="1">
      <c r="H448" s="103" t="s">
        <v>1664</v>
      </c>
      <c r="I448" s="104">
        <v>493</v>
      </c>
    </row>
    <row r="449" spans="8:9" ht="12.75" hidden="1">
      <c r="H449" s="103" t="s">
        <v>1666</v>
      </c>
      <c r="I449" s="104">
        <v>494</v>
      </c>
    </row>
    <row r="450" spans="8:9" ht="12.75" hidden="1">
      <c r="H450" s="103" t="s">
        <v>1668</v>
      </c>
      <c r="I450" s="104">
        <v>495</v>
      </c>
    </row>
    <row r="451" spans="8:9" ht="12.75" hidden="1">
      <c r="H451" s="103" t="s">
        <v>1670</v>
      </c>
      <c r="I451" s="104">
        <v>497</v>
      </c>
    </row>
    <row r="452" spans="8:9" ht="12.75" hidden="1">
      <c r="H452" s="103" t="s">
        <v>1672</v>
      </c>
      <c r="I452" s="104">
        <v>498</v>
      </c>
    </row>
    <row r="453" spans="8:9" ht="12.75" hidden="1">
      <c r="H453" s="103" t="s">
        <v>1674</v>
      </c>
      <c r="I453" s="104">
        <v>499</v>
      </c>
    </row>
    <row r="454" spans="8:9" ht="12.75" hidden="1">
      <c r="H454" s="103" t="s">
        <v>1738</v>
      </c>
      <c r="I454" s="104">
        <v>500</v>
      </c>
    </row>
    <row r="455" spans="8:9" ht="12.75" hidden="1">
      <c r="H455" s="103" t="s">
        <v>1740</v>
      </c>
      <c r="I455" s="104">
        <v>502</v>
      </c>
    </row>
    <row r="456" spans="8:9" ht="12.75" hidden="1">
      <c r="H456" s="103" t="s">
        <v>1742</v>
      </c>
      <c r="I456" s="104">
        <v>503</v>
      </c>
    </row>
    <row r="457" spans="8:9" ht="12.75" hidden="1">
      <c r="H457" s="103" t="s">
        <v>1744</v>
      </c>
      <c r="I457" s="104">
        <v>504</v>
      </c>
    </row>
    <row r="458" spans="8:9" ht="12.75" hidden="1">
      <c r="H458" s="103" t="s">
        <v>1746</v>
      </c>
      <c r="I458" s="104">
        <v>505</v>
      </c>
    </row>
    <row r="459" spans="8:9" ht="12.75" hidden="1">
      <c r="H459" s="103" t="s">
        <v>1748</v>
      </c>
      <c r="I459" s="104">
        <v>506</v>
      </c>
    </row>
    <row r="460" spans="8:9" ht="12.75" hidden="1">
      <c r="H460" s="103" t="s">
        <v>1750</v>
      </c>
      <c r="I460" s="104">
        <v>507</v>
      </c>
    </row>
    <row r="461" spans="8:9" ht="12.75" hidden="1">
      <c r="H461" s="103" t="s">
        <v>1751</v>
      </c>
      <c r="I461" s="104">
        <v>508</v>
      </c>
    </row>
    <row r="462" spans="8:9" ht="12.75" hidden="1">
      <c r="H462" s="103" t="s">
        <v>1753</v>
      </c>
      <c r="I462" s="104">
        <v>509</v>
      </c>
    </row>
    <row r="463" spans="8:9" ht="12.75" hidden="1">
      <c r="H463" s="103" t="s">
        <v>1755</v>
      </c>
      <c r="I463" s="104">
        <v>510</v>
      </c>
    </row>
    <row r="464" spans="8:9" ht="12.75" hidden="1">
      <c r="H464" s="103" t="s">
        <v>1757</v>
      </c>
      <c r="I464" s="104">
        <v>511</v>
      </c>
    </row>
    <row r="465" spans="8:9" ht="12.75" hidden="1">
      <c r="H465" s="103" t="s">
        <v>1759</v>
      </c>
      <c r="I465" s="104">
        <v>512</v>
      </c>
    </row>
    <row r="466" spans="8:9" ht="12.75" hidden="1">
      <c r="H466" s="103" t="s">
        <v>1761</v>
      </c>
      <c r="I466" s="104">
        <v>513</v>
      </c>
    </row>
    <row r="467" spans="8:9" ht="12.75" hidden="1">
      <c r="H467" s="103" t="s">
        <v>1763</v>
      </c>
      <c r="I467" s="104">
        <v>514</v>
      </c>
    </row>
    <row r="468" spans="8:9" ht="12.75" hidden="1">
      <c r="H468" s="103" t="s">
        <v>1765</v>
      </c>
      <c r="I468" s="104">
        <v>516</v>
      </c>
    </row>
    <row r="469" spans="8:9" ht="12.75" hidden="1">
      <c r="H469" s="103" t="s">
        <v>1767</v>
      </c>
      <c r="I469" s="104">
        <v>517</v>
      </c>
    </row>
    <row r="470" spans="8:9" ht="12.75" hidden="1">
      <c r="H470" s="103" t="s">
        <v>1769</v>
      </c>
      <c r="I470" s="104">
        <v>518</v>
      </c>
    </row>
    <row r="471" spans="8:9" ht="12.75" hidden="1">
      <c r="H471" s="103" t="s">
        <v>1771</v>
      </c>
      <c r="I471" s="104">
        <v>519</v>
      </c>
    </row>
    <row r="472" spans="8:9" ht="12.75" hidden="1">
      <c r="H472" s="103" t="s">
        <v>1773</v>
      </c>
      <c r="I472" s="104">
        <v>520</v>
      </c>
    </row>
    <row r="473" spans="8:9" ht="12.75" hidden="1">
      <c r="H473" s="103" t="s">
        <v>1775</v>
      </c>
      <c r="I473" s="104">
        <v>521</v>
      </c>
    </row>
    <row r="474" spans="8:9" ht="12.75" hidden="1">
      <c r="H474" s="103" t="s">
        <v>1777</v>
      </c>
      <c r="I474" s="104">
        <v>522</v>
      </c>
    </row>
    <row r="475" spans="8:9" ht="12.75" hidden="1">
      <c r="H475" s="103" t="s">
        <v>1779</v>
      </c>
      <c r="I475" s="104">
        <v>523</v>
      </c>
    </row>
    <row r="476" spans="8:9" ht="12.75" hidden="1">
      <c r="H476" s="103" t="s">
        <v>1781</v>
      </c>
      <c r="I476" s="104">
        <v>524</v>
      </c>
    </row>
    <row r="477" spans="8:9" ht="12.75" hidden="1">
      <c r="H477" s="103" t="s">
        <v>1783</v>
      </c>
      <c r="I477" s="104">
        <v>525</v>
      </c>
    </row>
    <row r="478" spans="8:9" ht="12.75" hidden="1">
      <c r="H478" s="103" t="s">
        <v>1785</v>
      </c>
      <c r="I478" s="104">
        <v>526</v>
      </c>
    </row>
    <row r="479" spans="8:9" ht="12.75" hidden="1">
      <c r="H479" s="103" t="s">
        <v>1787</v>
      </c>
      <c r="I479" s="104">
        <v>527</v>
      </c>
    </row>
    <row r="480" spans="8:9" ht="12.75" hidden="1">
      <c r="H480" s="103" t="s">
        <v>1789</v>
      </c>
      <c r="I480" s="104">
        <v>528</v>
      </c>
    </row>
    <row r="481" spans="8:9" ht="12.75" hidden="1">
      <c r="H481" s="103" t="s">
        <v>1791</v>
      </c>
      <c r="I481" s="104">
        <v>530</v>
      </c>
    </row>
    <row r="482" spans="8:9" ht="12.75" hidden="1">
      <c r="H482" s="103" t="s">
        <v>1793</v>
      </c>
      <c r="I482" s="104">
        <v>531</v>
      </c>
    </row>
    <row r="483" spans="8:9" ht="12.75" hidden="1">
      <c r="H483" s="103" t="s">
        <v>1795</v>
      </c>
      <c r="I483" s="104">
        <v>533</v>
      </c>
    </row>
    <row r="484" spans="8:9" ht="12.75" hidden="1">
      <c r="H484" s="103" t="s">
        <v>1797</v>
      </c>
      <c r="I484" s="104">
        <v>534</v>
      </c>
    </row>
    <row r="485" spans="8:9" ht="12.75" hidden="1">
      <c r="H485" s="103" t="s">
        <v>1798</v>
      </c>
      <c r="I485" s="104">
        <v>535</v>
      </c>
    </row>
    <row r="486" spans="8:9" ht="12.75" hidden="1">
      <c r="H486" s="103" t="s">
        <v>1800</v>
      </c>
      <c r="I486" s="104">
        <v>536</v>
      </c>
    </row>
    <row r="487" spans="8:9" ht="12.75" hidden="1">
      <c r="H487" s="103" t="s">
        <v>1802</v>
      </c>
      <c r="I487" s="104">
        <v>537</v>
      </c>
    </row>
    <row r="488" spans="8:9" ht="12.75" hidden="1">
      <c r="H488" s="103" t="s">
        <v>1804</v>
      </c>
      <c r="I488" s="104">
        <v>538</v>
      </c>
    </row>
    <row r="489" spans="8:9" ht="12.75" hidden="1">
      <c r="H489" s="103" t="s">
        <v>1806</v>
      </c>
      <c r="I489" s="104">
        <v>539</v>
      </c>
    </row>
    <row r="490" spans="8:9" ht="12.75" hidden="1">
      <c r="H490" s="103" t="s">
        <v>1808</v>
      </c>
      <c r="I490" s="104">
        <v>540</v>
      </c>
    </row>
    <row r="491" spans="8:9" ht="12.75" hidden="1">
      <c r="H491" s="103" t="s">
        <v>1810</v>
      </c>
      <c r="I491" s="104">
        <v>541</v>
      </c>
    </row>
    <row r="492" spans="8:9" ht="12.75" hidden="1">
      <c r="H492" s="103" t="s">
        <v>1812</v>
      </c>
      <c r="I492" s="104">
        <v>542</v>
      </c>
    </row>
    <row r="493" spans="8:9" ht="12.75" hidden="1">
      <c r="H493" s="103" t="s">
        <v>1814</v>
      </c>
      <c r="I493" s="104">
        <v>543</v>
      </c>
    </row>
    <row r="494" spans="8:9" ht="12.75" hidden="1">
      <c r="H494" s="103" t="s">
        <v>1816</v>
      </c>
      <c r="I494" s="104">
        <v>544</v>
      </c>
    </row>
    <row r="495" spans="8:9" ht="12.75" hidden="1">
      <c r="H495" s="103" t="s">
        <v>1818</v>
      </c>
      <c r="I495" s="104">
        <v>545</v>
      </c>
    </row>
    <row r="496" spans="8:9" ht="12.75" hidden="1">
      <c r="H496" s="103" t="s">
        <v>1820</v>
      </c>
      <c r="I496" s="104">
        <v>547</v>
      </c>
    </row>
    <row r="497" spans="8:9" ht="12.75" hidden="1">
      <c r="H497" s="103" t="s">
        <v>1822</v>
      </c>
      <c r="I497" s="104">
        <v>548</v>
      </c>
    </row>
    <row r="498" spans="8:9" ht="12.75" hidden="1">
      <c r="H498" s="103" t="s">
        <v>1824</v>
      </c>
      <c r="I498" s="104">
        <v>549</v>
      </c>
    </row>
    <row r="499" spans="8:9" ht="12.75" hidden="1">
      <c r="H499" s="103" t="s">
        <v>1826</v>
      </c>
      <c r="I499" s="104">
        <v>550</v>
      </c>
    </row>
    <row r="500" spans="8:9" ht="12.75" hidden="1">
      <c r="H500" s="103" t="s">
        <v>1828</v>
      </c>
      <c r="I500" s="104">
        <v>551</v>
      </c>
    </row>
    <row r="501" spans="8:9" ht="12.75" hidden="1">
      <c r="H501" s="103" t="s">
        <v>1830</v>
      </c>
      <c r="I501" s="104">
        <v>552</v>
      </c>
    </row>
    <row r="502" spans="8:9" ht="12.75" hidden="1">
      <c r="H502" s="103" t="s">
        <v>1832</v>
      </c>
      <c r="I502" s="104">
        <v>553</v>
      </c>
    </row>
    <row r="503" spans="8:9" ht="12.75" hidden="1">
      <c r="H503" s="103" t="s">
        <v>1834</v>
      </c>
      <c r="I503" s="104">
        <v>554</v>
      </c>
    </row>
    <row r="504" spans="8:9" ht="12.75" hidden="1">
      <c r="H504" s="103" t="s">
        <v>1836</v>
      </c>
      <c r="I504" s="104">
        <v>555</v>
      </c>
    </row>
    <row r="505" spans="8:9" ht="12.75" hidden="1">
      <c r="H505" s="103" t="s">
        <v>1838</v>
      </c>
      <c r="I505" s="104">
        <v>556</v>
      </c>
    </row>
    <row r="506" spans="8:9" ht="12.75" hidden="1">
      <c r="H506" s="103" t="s">
        <v>1840</v>
      </c>
      <c r="I506" s="104">
        <v>557</v>
      </c>
    </row>
    <row r="507" spans="8:9" ht="12.75" hidden="1">
      <c r="H507" s="103" t="s">
        <v>1842</v>
      </c>
      <c r="I507" s="104">
        <v>558</v>
      </c>
    </row>
    <row r="508" spans="8:9" ht="12.75" hidden="1">
      <c r="H508" s="103" t="s">
        <v>1844</v>
      </c>
      <c r="I508" s="104">
        <v>559</v>
      </c>
    </row>
    <row r="509" spans="8:9" ht="12.75" hidden="1">
      <c r="H509" s="103" t="s">
        <v>1846</v>
      </c>
      <c r="I509" s="104">
        <v>560</v>
      </c>
    </row>
    <row r="510" spans="8:9" ht="12.75" hidden="1">
      <c r="H510" s="103" t="s">
        <v>1848</v>
      </c>
      <c r="I510" s="104">
        <v>561</v>
      </c>
    </row>
    <row r="511" spans="8:9" ht="12.75" hidden="1">
      <c r="H511" s="103" t="s">
        <v>1850</v>
      </c>
      <c r="I511" s="104">
        <v>562</v>
      </c>
    </row>
    <row r="512" spans="8:9" ht="12.75" hidden="1">
      <c r="H512" s="103" t="s">
        <v>1851</v>
      </c>
      <c r="I512" s="104">
        <v>564</v>
      </c>
    </row>
    <row r="513" spans="8:9" ht="12.75" hidden="1">
      <c r="H513" s="103" t="s">
        <v>1853</v>
      </c>
      <c r="I513" s="104">
        <v>565</v>
      </c>
    </row>
    <row r="514" spans="8:9" ht="12.75" hidden="1">
      <c r="H514" s="103" t="s">
        <v>1855</v>
      </c>
      <c r="I514" s="104">
        <v>566</v>
      </c>
    </row>
    <row r="515" spans="8:9" ht="12.75" hidden="1">
      <c r="H515" s="103" t="s">
        <v>1857</v>
      </c>
      <c r="I515" s="104">
        <v>567</v>
      </c>
    </row>
    <row r="516" spans="8:9" ht="12.75" hidden="1">
      <c r="H516" s="103" t="s">
        <v>1859</v>
      </c>
      <c r="I516" s="104">
        <v>568</v>
      </c>
    </row>
    <row r="517" spans="8:9" ht="12.75" hidden="1">
      <c r="H517" s="103" t="s">
        <v>1861</v>
      </c>
      <c r="I517" s="104">
        <v>569</v>
      </c>
    </row>
    <row r="518" spans="8:9" ht="12.75" hidden="1">
      <c r="H518" s="103" t="s">
        <v>1863</v>
      </c>
      <c r="I518" s="104">
        <v>570</v>
      </c>
    </row>
    <row r="519" spans="8:9" ht="12.75" hidden="1">
      <c r="H519" s="103" t="s">
        <v>1865</v>
      </c>
      <c r="I519" s="104">
        <v>571</v>
      </c>
    </row>
    <row r="520" spans="8:9" ht="12.75" hidden="1">
      <c r="H520" s="103" t="s">
        <v>1867</v>
      </c>
      <c r="I520" s="104">
        <v>572</v>
      </c>
    </row>
    <row r="521" spans="8:9" ht="12.75" hidden="1">
      <c r="H521" s="103" t="s">
        <v>1869</v>
      </c>
      <c r="I521" s="104">
        <v>573</v>
      </c>
    </row>
    <row r="522" spans="8:9" ht="12.75" hidden="1">
      <c r="H522" s="103" t="s">
        <v>1871</v>
      </c>
      <c r="I522" s="104">
        <v>574</v>
      </c>
    </row>
    <row r="523" spans="8:9" ht="12.75" hidden="1">
      <c r="H523" s="103" t="s">
        <v>1873</v>
      </c>
      <c r="I523" s="104">
        <v>575</v>
      </c>
    </row>
    <row r="524" spans="8:9" ht="12.75" hidden="1">
      <c r="H524" s="103" t="s">
        <v>1875</v>
      </c>
      <c r="I524" s="104">
        <v>576</v>
      </c>
    </row>
    <row r="525" spans="8:9" ht="12.75" hidden="1">
      <c r="H525" s="103" t="s">
        <v>1877</v>
      </c>
      <c r="I525" s="104">
        <v>578</v>
      </c>
    </row>
    <row r="526" spans="8:9" ht="12.75" hidden="1">
      <c r="H526" s="103" t="s">
        <v>1879</v>
      </c>
      <c r="I526" s="104">
        <v>579</v>
      </c>
    </row>
    <row r="527" spans="8:9" ht="12.75" hidden="1">
      <c r="H527" s="103" t="s">
        <v>1881</v>
      </c>
      <c r="I527" s="104">
        <v>581</v>
      </c>
    </row>
    <row r="528" spans="8:9" ht="12.75" hidden="1">
      <c r="H528" s="103" t="s">
        <v>1883</v>
      </c>
      <c r="I528" s="104">
        <v>582</v>
      </c>
    </row>
    <row r="529" spans="8:9" ht="12.75" hidden="1">
      <c r="H529" s="103" t="s">
        <v>1885</v>
      </c>
      <c r="I529" s="104">
        <v>583</v>
      </c>
    </row>
    <row r="530" spans="8:9" ht="12.75" hidden="1">
      <c r="H530" s="103" t="s">
        <v>1887</v>
      </c>
      <c r="I530" s="104">
        <v>584</v>
      </c>
    </row>
    <row r="531" spans="8:9" ht="12.75" hidden="1">
      <c r="H531" s="103" t="s">
        <v>1889</v>
      </c>
      <c r="I531" s="104">
        <v>585</v>
      </c>
    </row>
    <row r="532" spans="8:9" ht="12.75" hidden="1">
      <c r="H532" s="103" t="s">
        <v>1891</v>
      </c>
      <c r="I532" s="104">
        <v>586</v>
      </c>
    </row>
    <row r="533" spans="8:9" ht="12.75" hidden="1">
      <c r="H533" s="103" t="s">
        <v>1893</v>
      </c>
      <c r="I533" s="104">
        <v>587</v>
      </c>
    </row>
    <row r="534" spans="8:9" ht="12.75" hidden="1">
      <c r="H534" s="103" t="s">
        <v>1895</v>
      </c>
      <c r="I534" s="104">
        <v>588</v>
      </c>
    </row>
    <row r="535" spans="8:9" ht="12.75" hidden="1">
      <c r="H535" s="103" t="s">
        <v>1897</v>
      </c>
      <c r="I535" s="104">
        <v>589</v>
      </c>
    </row>
    <row r="536" spans="8:9" ht="12.75" hidden="1">
      <c r="H536" s="103" t="s">
        <v>1899</v>
      </c>
      <c r="I536" s="104">
        <v>590</v>
      </c>
    </row>
    <row r="537" spans="8:9" ht="12.75" hidden="1">
      <c r="H537" s="103" t="s">
        <v>1901</v>
      </c>
      <c r="I537" s="104">
        <v>591</v>
      </c>
    </row>
    <row r="538" spans="8:9" ht="12.75" hidden="1">
      <c r="H538" s="103" t="s">
        <v>1903</v>
      </c>
      <c r="I538" s="104">
        <v>592</v>
      </c>
    </row>
    <row r="539" spans="8:9" ht="12.75" hidden="1">
      <c r="H539" s="103" t="s">
        <v>1905</v>
      </c>
      <c r="I539" s="104">
        <v>593</v>
      </c>
    </row>
    <row r="540" spans="8:9" ht="12.75" hidden="1">
      <c r="H540" s="103" t="s">
        <v>1907</v>
      </c>
      <c r="I540" s="104">
        <v>595</v>
      </c>
    </row>
    <row r="541" spans="8:9" ht="12.75" hidden="1">
      <c r="H541" s="103" t="s">
        <v>1910</v>
      </c>
      <c r="I541" s="104">
        <v>596</v>
      </c>
    </row>
    <row r="542" spans="8:9" ht="12.75" hidden="1">
      <c r="H542" s="103" t="s">
        <v>1912</v>
      </c>
      <c r="I542" s="104">
        <v>597</v>
      </c>
    </row>
    <row r="543" spans="8:9" ht="12.75" hidden="1">
      <c r="H543" s="103" t="s">
        <v>1914</v>
      </c>
      <c r="I543" s="104">
        <v>598</v>
      </c>
    </row>
    <row r="544" spans="8:9" ht="12.75" hidden="1">
      <c r="H544" s="103" t="s">
        <v>1916</v>
      </c>
      <c r="I544" s="104">
        <v>599</v>
      </c>
    </row>
    <row r="545" spans="8:9" ht="12.75" hidden="1">
      <c r="H545" s="103" t="s">
        <v>1995</v>
      </c>
      <c r="I545" s="104">
        <v>600</v>
      </c>
    </row>
    <row r="546" spans="8:9" ht="12.75" hidden="1">
      <c r="H546" s="103" t="s">
        <v>1997</v>
      </c>
      <c r="I546" s="104">
        <v>601</v>
      </c>
    </row>
    <row r="547" spans="8:9" ht="12.75" hidden="1">
      <c r="H547" s="103" t="s">
        <v>1999</v>
      </c>
      <c r="I547" s="104">
        <v>602</v>
      </c>
    </row>
    <row r="548" spans="8:9" ht="12.75" hidden="1">
      <c r="H548" s="103" t="s">
        <v>2001</v>
      </c>
      <c r="I548" s="104">
        <v>603</v>
      </c>
    </row>
    <row r="549" spans="8:9" ht="12.75" hidden="1">
      <c r="H549" s="103" t="s">
        <v>2003</v>
      </c>
      <c r="I549" s="104">
        <v>604</v>
      </c>
    </row>
    <row r="550" spans="8:9" ht="12.75" hidden="1">
      <c r="H550" s="103" t="s">
        <v>2005</v>
      </c>
      <c r="I550" s="104">
        <v>605</v>
      </c>
    </row>
    <row r="551" spans="8:9" ht="12.75" hidden="1">
      <c r="H551" s="103" t="s">
        <v>2007</v>
      </c>
      <c r="I551" s="104">
        <v>606</v>
      </c>
    </row>
    <row r="552" spans="8:9" ht="12.75" hidden="1">
      <c r="H552" s="103" t="s">
        <v>2009</v>
      </c>
      <c r="I552" s="104">
        <v>607</v>
      </c>
    </row>
    <row r="553" spans="8:9" ht="12.75" hidden="1">
      <c r="H553" s="103" t="s">
        <v>2011</v>
      </c>
      <c r="I553" s="104">
        <v>608</v>
      </c>
    </row>
    <row r="554" spans="8:9" ht="12.75" hidden="1">
      <c r="H554" s="103" t="s">
        <v>2013</v>
      </c>
      <c r="I554" s="104">
        <v>609</v>
      </c>
    </row>
    <row r="555" spans="8:9" ht="12.75" hidden="1">
      <c r="H555" s="103" t="s">
        <v>2015</v>
      </c>
      <c r="I555" s="104">
        <v>610</v>
      </c>
    </row>
    <row r="556" spans="8:9" ht="12.75" hidden="1">
      <c r="H556" s="103" t="s">
        <v>2017</v>
      </c>
      <c r="I556" s="104">
        <v>612</v>
      </c>
    </row>
    <row r="557" spans="8:9" ht="12.75" hidden="1">
      <c r="H557" s="103" t="s">
        <v>2019</v>
      </c>
      <c r="I557" s="104">
        <v>614</v>
      </c>
    </row>
    <row r="558" spans="8:9" ht="12.75" hidden="1">
      <c r="H558" s="103" t="s">
        <v>2021</v>
      </c>
      <c r="I558" s="104">
        <v>616</v>
      </c>
    </row>
    <row r="559" spans="8:9" ht="12.75" hidden="1">
      <c r="H559" s="103" t="s">
        <v>2023</v>
      </c>
      <c r="I559" s="104">
        <v>617</v>
      </c>
    </row>
    <row r="560" spans="8:9" ht="12.75" hidden="1">
      <c r="H560" s="103" t="s">
        <v>2025</v>
      </c>
      <c r="I560" s="104">
        <v>618</v>
      </c>
    </row>
    <row r="561" spans="8:9" ht="12.75" hidden="1">
      <c r="H561" s="103" t="s">
        <v>2027</v>
      </c>
      <c r="I561" s="104">
        <v>619</v>
      </c>
    </row>
    <row r="562" spans="8:9" ht="12.75" hidden="1">
      <c r="H562" s="103" t="s">
        <v>2029</v>
      </c>
      <c r="I562" s="104">
        <v>620</v>
      </c>
    </row>
    <row r="563" spans="8:9" ht="12.75" hidden="1">
      <c r="H563" s="103" t="s">
        <v>2031</v>
      </c>
      <c r="I563" s="104">
        <v>621</v>
      </c>
    </row>
    <row r="564" spans="8:9" ht="12.75" hidden="1">
      <c r="H564" s="103" t="s">
        <v>2033</v>
      </c>
      <c r="I564" s="104">
        <v>622</v>
      </c>
    </row>
    <row r="565" spans="8:9" ht="12.75" hidden="1">
      <c r="H565" s="103" t="s">
        <v>2034</v>
      </c>
      <c r="I565" s="104">
        <v>623</v>
      </c>
    </row>
    <row r="566" spans="8:9" ht="12.75" hidden="1">
      <c r="H566" s="103" t="s">
        <v>1675</v>
      </c>
      <c r="I566" s="100"/>
    </row>
    <row r="567" spans="8:9" ht="12.75" hidden="1">
      <c r="H567" s="103" t="s">
        <v>1676</v>
      </c>
      <c r="I567" s="100"/>
    </row>
    <row r="568" ht="12.75" hidden="1">
      <c r="H568" s="103" t="s">
        <v>1677</v>
      </c>
    </row>
    <row r="569" ht="12.75" hidden="1">
      <c r="H569" s="103" t="s">
        <v>1678</v>
      </c>
    </row>
    <row r="570" ht="12.75" hidden="1">
      <c r="H570" s="103" t="s">
        <v>1679</v>
      </c>
    </row>
    <row r="571" ht="12.75" hidden="1">
      <c r="H571" s="103" t="s">
        <v>1680</v>
      </c>
    </row>
    <row r="572" ht="12.75" hidden="1">
      <c r="H572" s="103" t="s">
        <v>1681</v>
      </c>
    </row>
    <row r="573" ht="12.75" hidden="1">
      <c r="H573" s="103" t="s">
        <v>1682</v>
      </c>
    </row>
    <row r="574" ht="12.75" hidden="1">
      <c r="H574" s="103" t="s">
        <v>1683</v>
      </c>
    </row>
    <row r="575" ht="12.75" hidden="1">
      <c r="H575" s="103" t="s">
        <v>1684</v>
      </c>
    </row>
    <row r="576" ht="12.75" hidden="1">
      <c r="H576" s="103" t="s">
        <v>1685</v>
      </c>
    </row>
    <row r="577" ht="12.75" hidden="1">
      <c r="H577" s="103" t="s">
        <v>1686</v>
      </c>
    </row>
    <row r="578" ht="12.75" hidden="1">
      <c r="H578" s="103" t="s">
        <v>1687</v>
      </c>
    </row>
    <row r="579" ht="12.75" hidden="1">
      <c r="H579" s="103" t="s">
        <v>1688</v>
      </c>
    </row>
    <row r="580" ht="12.75" hidden="1">
      <c r="H580" s="103" t="s">
        <v>1689</v>
      </c>
    </row>
    <row r="581" ht="12.75" hidden="1">
      <c r="H581" s="103" t="s">
        <v>1690</v>
      </c>
    </row>
    <row r="582" ht="12.75" hidden="1">
      <c r="H582" s="103" t="s">
        <v>1691</v>
      </c>
    </row>
    <row r="583" ht="12.75" hidden="1">
      <c r="H583" s="103" t="s">
        <v>1692</v>
      </c>
    </row>
    <row r="584" ht="12.75" hidden="1">
      <c r="H584" s="103" t="s">
        <v>1693</v>
      </c>
    </row>
    <row r="585" ht="12.75" hidden="1">
      <c r="H585" s="103" t="s">
        <v>1694</v>
      </c>
    </row>
    <row r="586" ht="12.75" hidden="1">
      <c r="H586" s="103" t="s">
        <v>1695</v>
      </c>
    </row>
    <row r="587" ht="12.75" hidden="1">
      <c r="H587" s="103" t="s">
        <v>1696</v>
      </c>
    </row>
    <row r="588" ht="12.75" hidden="1">
      <c r="H588" s="103" t="s">
        <v>1697</v>
      </c>
    </row>
    <row r="589" ht="12.75" hidden="1">
      <c r="H589" s="103" t="s">
        <v>1698</v>
      </c>
    </row>
    <row r="590" ht="12.75" hidden="1">
      <c r="H590" s="103" t="s">
        <v>1699</v>
      </c>
    </row>
    <row r="591" ht="12.75" hidden="1">
      <c r="H591" s="103" t="s">
        <v>1700</v>
      </c>
    </row>
    <row r="592" ht="12.75" hidden="1">
      <c r="H592" s="103" t="s">
        <v>1701</v>
      </c>
    </row>
    <row r="593" ht="12.75" hidden="1">
      <c r="H593" s="103" t="s">
        <v>1702</v>
      </c>
    </row>
    <row r="594" ht="12.75" hidden="1">
      <c r="H594" s="103" t="s">
        <v>1703</v>
      </c>
    </row>
    <row r="595" ht="12.75" hidden="1">
      <c r="H595" s="103" t="s">
        <v>1704</v>
      </c>
    </row>
    <row r="596" ht="12.75" hidden="1">
      <c r="H596" s="103" t="s">
        <v>1705</v>
      </c>
    </row>
    <row r="597" ht="12.75" hidden="1">
      <c r="H597" s="103" t="s">
        <v>1706</v>
      </c>
    </row>
    <row r="598" ht="12.75" hidden="1">
      <c r="H598" s="103" t="s">
        <v>1707</v>
      </c>
    </row>
    <row r="599" ht="12.75" hidden="1">
      <c r="H599" s="103" t="s">
        <v>1708</v>
      </c>
    </row>
    <row r="600" ht="12.75" hidden="1">
      <c r="H600" s="103" t="s">
        <v>1709</v>
      </c>
    </row>
    <row r="601" ht="12.75" hidden="1">
      <c r="H601" s="103" t="s">
        <v>1710</v>
      </c>
    </row>
    <row r="602" ht="12.75" hidden="1">
      <c r="H602" s="103" t="s">
        <v>1711</v>
      </c>
    </row>
    <row r="603" ht="12.75" hidden="1"/>
  </sheetData>
  <sheetProtection password="C79A" sheet="1" objects="1" scenarios="1"/>
  <mergeCells count="224">
    <mergeCell ref="D12:F12"/>
    <mergeCell ref="B78:D78"/>
    <mergeCell ref="B79:D79"/>
    <mergeCell ref="A220:C220"/>
    <mergeCell ref="B186:D186"/>
    <mergeCell ref="B187:D187"/>
    <mergeCell ref="B192:D192"/>
    <mergeCell ref="B193:D193"/>
    <mergeCell ref="B80:D80"/>
    <mergeCell ref="B81:D81"/>
    <mergeCell ref="B115:D115"/>
    <mergeCell ref="B197:D197"/>
    <mergeCell ref="B181:D181"/>
    <mergeCell ref="B182:D182"/>
    <mergeCell ref="B183:D183"/>
    <mergeCell ref="B184:D184"/>
    <mergeCell ref="B178:D178"/>
    <mergeCell ref="B179:D179"/>
    <mergeCell ref="A180:D180"/>
    <mergeCell ref="B172:D172"/>
    <mergeCell ref="B105:D105"/>
    <mergeCell ref="A224:C224"/>
    <mergeCell ref="A226:C226"/>
    <mergeCell ref="A221:C221"/>
    <mergeCell ref="A223:C223"/>
    <mergeCell ref="A225:C225"/>
    <mergeCell ref="A222:C222"/>
    <mergeCell ref="B112:D112"/>
    <mergeCell ref="B113:D113"/>
    <mergeCell ref="A114:D114"/>
    <mergeCell ref="B98:D98"/>
    <mergeCell ref="B99:D99"/>
    <mergeCell ref="B108:D108"/>
    <mergeCell ref="B100:D100"/>
    <mergeCell ref="B101:D101"/>
    <mergeCell ref="B106:D106"/>
    <mergeCell ref="B107:D107"/>
    <mergeCell ref="B102:D102"/>
    <mergeCell ref="B103:D103"/>
    <mergeCell ref="B104:D104"/>
    <mergeCell ref="B109:D109"/>
    <mergeCell ref="B190:D190"/>
    <mergeCell ref="B191:D191"/>
    <mergeCell ref="B188:D188"/>
    <mergeCell ref="B189:D189"/>
    <mergeCell ref="B185:D185"/>
    <mergeCell ref="B110:D110"/>
    <mergeCell ref="B111:D111"/>
    <mergeCell ref="B176:D176"/>
    <mergeCell ref="B177:D177"/>
    <mergeCell ref="E225:F225"/>
    <mergeCell ref="A227:C227"/>
    <mergeCell ref="A229:C229"/>
    <mergeCell ref="A231:C231"/>
    <mergeCell ref="A230:C230"/>
    <mergeCell ref="A228:C228"/>
    <mergeCell ref="A232:C232"/>
    <mergeCell ref="B194:D194"/>
    <mergeCell ref="B195:D195"/>
    <mergeCell ref="B196:D196"/>
    <mergeCell ref="B201:D201"/>
    <mergeCell ref="D204:E206"/>
    <mergeCell ref="D210:E212"/>
    <mergeCell ref="A216:E216"/>
    <mergeCell ref="E230:F230"/>
    <mergeCell ref="E226:F226"/>
    <mergeCell ref="B74:C74"/>
    <mergeCell ref="B75:C75"/>
    <mergeCell ref="A76:D76"/>
    <mergeCell ref="B77:D77"/>
    <mergeCell ref="B67:C67"/>
    <mergeCell ref="B68:C68"/>
    <mergeCell ref="B69:C69"/>
    <mergeCell ref="B70:C70"/>
    <mergeCell ref="B61:C61"/>
    <mergeCell ref="B62:C62"/>
    <mergeCell ref="B63:C63"/>
    <mergeCell ref="B64:C64"/>
    <mergeCell ref="B18:C18"/>
    <mergeCell ref="B19:C19"/>
    <mergeCell ref="B20:C20"/>
    <mergeCell ref="B21:C21"/>
    <mergeCell ref="B22:C22"/>
    <mergeCell ref="B23:C23"/>
    <mergeCell ref="B24:C24"/>
    <mergeCell ref="B25:C25"/>
    <mergeCell ref="E16:E17"/>
    <mergeCell ref="F16:F17"/>
    <mergeCell ref="A17:C17"/>
    <mergeCell ref="D16:D17"/>
    <mergeCell ref="B16:C16"/>
    <mergeCell ref="B71:C71"/>
    <mergeCell ref="B72:C72"/>
    <mergeCell ref="B73:C73"/>
    <mergeCell ref="B26:C26"/>
    <mergeCell ref="B27:C27"/>
    <mergeCell ref="B65:C65"/>
    <mergeCell ref="B66:C66"/>
    <mergeCell ref="B28:C28"/>
    <mergeCell ref="B29:C29"/>
    <mergeCell ref="B30:C30"/>
    <mergeCell ref="B173:D173"/>
    <mergeCell ref="B174:D174"/>
    <mergeCell ref="B175:D175"/>
    <mergeCell ref="B168:D168"/>
    <mergeCell ref="B169:D169"/>
    <mergeCell ref="B170:D170"/>
    <mergeCell ref="B171:D171"/>
    <mergeCell ref="B164:D164"/>
    <mergeCell ref="B165:D165"/>
    <mergeCell ref="B166:D166"/>
    <mergeCell ref="B167:D167"/>
    <mergeCell ref="B160:D160"/>
    <mergeCell ref="B161:D161"/>
    <mergeCell ref="B162:D162"/>
    <mergeCell ref="B163:D163"/>
    <mergeCell ref="B156:D156"/>
    <mergeCell ref="B157:D157"/>
    <mergeCell ref="B158:D158"/>
    <mergeCell ref="B159:D159"/>
    <mergeCell ref="B152:D152"/>
    <mergeCell ref="B153:D153"/>
    <mergeCell ref="B154:D154"/>
    <mergeCell ref="B155:D155"/>
    <mergeCell ref="B148:D148"/>
    <mergeCell ref="B149:D149"/>
    <mergeCell ref="B150:D150"/>
    <mergeCell ref="B151:D151"/>
    <mergeCell ref="B144:D144"/>
    <mergeCell ref="B145:D145"/>
    <mergeCell ref="B146:D146"/>
    <mergeCell ref="B147:D147"/>
    <mergeCell ref="B140:D140"/>
    <mergeCell ref="B141:D141"/>
    <mergeCell ref="B142:D142"/>
    <mergeCell ref="B143:D143"/>
    <mergeCell ref="B136:D136"/>
    <mergeCell ref="B137:D137"/>
    <mergeCell ref="B138:D138"/>
    <mergeCell ref="B139:D139"/>
    <mergeCell ref="B132:D132"/>
    <mergeCell ref="B133:D133"/>
    <mergeCell ref="B134:D134"/>
    <mergeCell ref="B135:D135"/>
    <mergeCell ref="B128:D128"/>
    <mergeCell ref="B129:D129"/>
    <mergeCell ref="B130:D130"/>
    <mergeCell ref="B131:D131"/>
    <mergeCell ref="B124:D124"/>
    <mergeCell ref="B125:D125"/>
    <mergeCell ref="B126:D126"/>
    <mergeCell ref="B127:D127"/>
    <mergeCell ref="B120:D120"/>
    <mergeCell ref="B121:D121"/>
    <mergeCell ref="B122:D122"/>
    <mergeCell ref="B123:D123"/>
    <mergeCell ref="B116:D116"/>
    <mergeCell ref="B117:D117"/>
    <mergeCell ref="B118:D118"/>
    <mergeCell ref="B119:D119"/>
    <mergeCell ref="B94:D94"/>
    <mergeCell ref="B95:D95"/>
    <mergeCell ref="B96:D96"/>
    <mergeCell ref="B97:D97"/>
    <mergeCell ref="B90:D90"/>
    <mergeCell ref="B91:D91"/>
    <mergeCell ref="B92:D92"/>
    <mergeCell ref="B93:D93"/>
    <mergeCell ref="B86:D86"/>
    <mergeCell ref="B87:D87"/>
    <mergeCell ref="B88:D88"/>
    <mergeCell ref="B89:D89"/>
    <mergeCell ref="B82:D82"/>
    <mergeCell ref="B83:D83"/>
    <mergeCell ref="B84:D84"/>
    <mergeCell ref="B85:D85"/>
    <mergeCell ref="B31:C31"/>
    <mergeCell ref="B32:C32"/>
    <mergeCell ref="B33:C33"/>
    <mergeCell ref="B34:C34"/>
    <mergeCell ref="B35:C35"/>
    <mergeCell ref="B36:C36"/>
    <mergeCell ref="B37:C37"/>
    <mergeCell ref="B38:C38"/>
    <mergeCell ref="A14:B14"/>
    <mergeCell ref="A12:B12"/>
    <mergeCell ref="B51:C51"/>
    <mergeCell ref="B39:C39"/>
    <mergeCell ref="B40:C40"/>
    <mergeCell ref="B41:C41"/>
    <mergeCell ref="B42:C42"/>
    <mergeCell ref="B47:C47"/>
    <mergeCell ref="B48:C48"/>
    <mergeCell ref="B43:C43"/>
    <mergeCell ref="B44:C44"/>
    <mergeCell ref="B52:C52"/>
    <mergeCell ref="B45:C45"/>
    <mergeCell ref="B46:C46"/>
    <mergeCell ref="B49:C49"/>
    <mergeCell ref="B50:C50"/>
    <mergeCell ref="B54:C54"/>
    <mergeCell ref="B55:C55"/>
    <mergeCell ref="B56:C56"/>
    <mergeCell ref="B57:C57"/>
    <mergeCell ref="A11:B11"/>
    <mergeCell ref="D219:E219"/>
    <mergeCell ref="B200:D200"/>
    <mergeCell ref="B199:D199"/>
    <mergeCell ref="B198:D198"/>
    <mergeCell ref="A219:C219"/>
    <mergeCell ref="B58:C58"/>
    <mergeCell ref="B59:C59"/>
    <mergeCell ref="B60:C60"/>
    <mergeCell ref="B53:C53"/>
    <mergeCell ref="D8:F10"/>
    <mergeCell ref="A13:B13"/>
    <mergeCell ref="A3:B3"/>
    <mergeCell ref="A4:B4"/>
    <mergeCell ref="A5:B5"/>
    <mergeCell ref="A6:B6"/>
    <mergeCell ref="A7:B7"/>
    <mergeCell ref="A8:B8"/>
    <mergeCell ref="A9:B9"/>
    <mergeCell ref="A10:B10"/>
  </mergeCells>
  <conditionalFormatting sqref="E181">
    <cfRule type="cellIs" priority="1" dxfId="0" operator="notBetween" stopIfTrue="1">
      <formula>0</formula>
      <formula>12</formula>
    </cfRule>
  </conditionalFormatting>
  <conditionalFormatting sqref="E182">
    <cfRule type="cellIs" priority="2" dxfId="1" operator="notBetween" stopIfTrue="1">
      <formula>0</formula>
      <formula>3</formula>
    </cfRule>
  </conditionalFormatting>
  <conditionalFormatting sqref="F182">
    <cfRule type="cellIs" priority="3" dxfId="0" operator="notBetween" stopIfTrue="1">
      <formula>1</formula>
      <formula>3</formula>
    </cfRule>
  </conditionalFormatting>
  <conditionalFormatting sqref="F183">
    <cfRule type="cellIs" priority="4" dxfId="0" operator="notBetween" stopIfTrue="1">
      <formula>11</formula>
      <formula>42</formula>
    </cfRule>
  </conditionalFormatting>
  <conditionalFormatting sqref="E183">
    <cfRule type="cellIs" priority="5" dxfId="0" operator="notBetween" stopIfTrue="1">
      <formula>0</formula>
      <formula>42</formula>
    </cfRule>
  </conditionalFormatting>
  <conditionalFormatting sqref="F181">
    <cfRule type="cellIs" priority="6" dxfId="0" operator="notBetween" stopIfTrue="1">
      <formula>1</formula>
      <formula>12</formula>
    </cfRule>
  </conditionalFormatting>
  <conditionalFormatting sqref="F200">
    <cfRule type="cellIs" priority="7" dxfId="0" operator="greaterThan" stopIfTrue="1">
      <formula>$F$119</formula>
    </cfRule>
  </conditionalFormatting>
  <conditionalFormatting sqref="E200">
    <cfRule type="cellIs" priority="8" dxfId="0" operator="greaterThan" stopIfTrue="1">
      <formula>$E$119</formula>
    </cfRule>
  </conditionalFormatting>
  <conditionalFormatting sqref="E199">
    <cfRule type="cellIs" priority="9" dxfId="0" operator="greaterThan" stopIfTrue="1">
      <formula>$E$117</formula>
    </cfRule>
  </conditionalFormatting>
  <conditionalFormatting sqref="F199">
    <cfRule type="cellIs" priority="10" dxfId="0" operator="greaterThan" stopIfTrue="1">
      <formula>$F$117</formula>
    </cfRule>
  </conditionalFormatting>
  <conditionalFormatting sqref="E117">
    <cfRule type="cellIs" priority="11" dxfId="0" operator="lessThan" stopIfTrue="1">
      <formula>$E$199</formula>
    </cfRule>
  </conditionalFormatting>
  <conditionalFormatting sqref="F117">
    <cfRule type="cellIs" priority="12" dxfId="0" operator="lessThan" stopIfTrue="1">
      <formula>$F$199</formula>
    </cfRule>
  </conditionalFormatting>
  <conditionalFormatting sqref="E119">
    <cfRule type="cellIs" priority="13" dxfId="0" operator="lessThan" stopIfTrue="1">
      <formula>$E$200</formula>
    </cfRule>
  </conditionalFormatting>
  <conditionalFormatting sqref="F119">
    <cfRule type="cellIs" priority="14" dxfId="1" operator="lessThan" stopIfTrue="1">
      <formula>$F$200</formula>
    </cfRule>
  </conditionalFormatting>
  <conditionalFormatting sqref="F20:F24 F26:F28 F30:F40 F42:F49 F52:F56 F58:F66">
    <cfRule type="cellIs" priority="15" dxfId="0" operator="greaterThan" stopIfTrue="1">
      <formula>E20</formula>
    </cfRule>
  </conditionalFormatting>
  <conditionalFormatting sqref="E20:E24 E26:E28 E30:E40 E42:E49 E52:E56 E58:E66 E68:E70 E72:E74">
    <cfRule type="cellIs" priority="16" dxfId="0" operator="lessThan" stopIfTrue="1">
      <formula>F20</formula>
    </cfRule>
  </conditionalFormatting>
  <conditionalFormatting sqref="E77:F77 E140:F140">
    <cfRule type="cellIs" priority="17" dxfId="0" operator="lessThan" stopIfTrue="1">
      <formula>0</formula>
    </cfRule>
  </conditionalFormatting>
  <conditionalFormatting sqref="D12:F12">
    <cfRule type="cellIs" priority="18" dxfId="2" operator="equal" stopIfTrue="1">
      <formula>"Kontrole zadovoljene: NE"</formula>
    </cfRule>
    <cfRule type="cellIs" priority="19" dxfId="3" operator="equal" stopIfTrue="1">
      <formula>"Kontrole zadovoljene: DA"</formula>
    </cfRule>
  </conditionalFormatting>
  <dataValidations count="23">
    <dataValidation type="whole" operator="greaterThanOrEqual" allowBlank="1" showErrorMessage="1" errorTitle="Nedozvoljen unos" error="Dozvoljen je upis samo cjelobrojne vrijednosti veće ili jednake nuli" sqref="D18:D75 E18:E19 E25 E29 E41 E50:E51 E57 E67 E71 E75">
      <formula1>0</formula1>
    </dataValidation>
    <dataValidation type="whole" operator="lessThanOrEqual" allowBlank="1" showErrorMessage="1" errorTitle="Nedozvoljen unos" error="Kolona neto mora biti manja ili jednaka koloni bruto, prvo upišite vrijednost za kolonu bruto" sqref="F52:F56 F20:F24 F26:F28 F30:F40 F42:F49 F58:F66">
      <formula1>E52</formula1>
    </dataValidation>
    <dataValidation type="list" allowBlank="1" showErrorMessage="1" errorTitle="Nedozvoljen unos" error="Oznaka godine može biti 2003 ili 2004, ako je obrazac za 2005. ili kasniju godinu, skinite s Interneta novu Excel datoteku." sqref="C3">
      <formula1>"2003,2004,2005"</formula1>
    </dataValidation>
    <dataValidation type="textLength" allowBlank="1" showErrorMessage="1" errorTitle="Nedozvoljen unos" error="Žiro račun mora biti upisan na način XXXXXXX-YYZZZZZZZZ (bez ikakvih razmaka i drugih znakova), &#10;gdje je XXXXXXX vodeći broj depozitne institucije, YY vrsta računa, a ZZZZZZZZ partija računa" sqref="C4">
      <formula1>18</formula1>
      <formula2>18</formula2>
    </dataValidation>
    <dataValidation type="textLength" allowBlank="1" showErrorMessage="1" errorTitle="Nedozvoljen unos" error="Matični broj mora biti upisan na 8 znamenaka s vodećim nulama" sqref="C5">
      <formula1>8</formula1>
      <formula2>8</formula2>
    </dataValidation>
    <dataValidation type="textLength" allowBlank="1" showErrorMessage="1" errorTitle="Nedozvoljen unos" error="Naziv tvrtke mora imati najmanje tri, a najviše 150 slovnih znakova" sqref="C6">
      <formula1>3</formula1>
      <formula2>150</formula2>
    </dataValidation>
    <dataValidation type="list" allowBlank="1" showErrorMessage="1" errorTitle="Nedozvoljen unos" error="Šifra djelatnosti ne postoji u šifrarniku" sqref="C10">
      <formula1>$H$16:$H$602</formula1>
    </dataValidation>
    <dataValidation type="whole" operator="greaterThanOrEqual" allowBlank="1" showErrorMessage="1" errorTitle="Neispravan unos" error="U polje mogu biti uneseni samo pozitivne cjelobrojne vrijednosti, ako je vrijednost nula, upišite nulu." sqref="E182:F182 E186:F198">
      <formula1>0</formula1>
    </dataValidation>
    <dataValidation type="whole" allowBlank="1" showErrorMessage="1" errorTitle="Neispravan unos" error="Broj mjeseci poslovanja mora biti cjelobrojna vrijednost koja nije veća od 12." sqref="E181:F181">
      <formula1>0</formula1>
      <formula2>12</formula2>
    </dataValidation>
    <dataValidation type="whole" operator="greaterThanOrEqual" allowBlank="1" showErrorMessage="1" errorTitle="Nedozvoljen unos" error="Dozvoljen je upis samo cjelobrojnih vrijednosti većih ili jednakih nuli, nije moguće upisivati iznose s lipama ili negativne iznose." sqref="E177:F177 E126:F129 E131:F138 E142:F158 E160:F174 E78:F88 E111:F112 E101:F109 E90:F99 E120:F124 E118:F118">
      <formula1>0</formula1>
    </dataValidation>
    <dataValidation type="whole" allowBlank="1" showInputMessage="1" showErrorMessage="1" errorTitle="Neispravan unos" error="Unosite samo šifru županije koja može biti u rasponu 1 do 21, bez naziva ili nekih drugih dodataka" sqref="C11">
      <formula1>1</formula1>
      <formula2>21</formula2>
    </dataValidation>
    <dataValidation type="list" allowBlank="1" showInputMessage="1" showErrorMessage="1" sqref="C12">
      <formula1>$I$16:$I$565</formula1>
    </dataValidation>
    <dataValidation type="whole" allowBlank="1" showErrorMessage="1" errorTitle="Nedozvoljen unos" error="Poštanski broj mora biti u granicama primjenjivim u Hrvatskoj (između 10000 i 60000)." sqref="C7">
      <formula1>10000</formula1>
      <formula2>60000</formula2>
    </dataValidation>
    <dataValidation type="whole" allowBlank="1" showErrorMessage="1" errorTitle="Neispravan unos" error="Broj zaposlenih mora biti pozitivna brojevna vrijednost i ne može biti veća od 40.000." sqref="E184:F185">
      <formula1>0</formula1>
      <formula2>30000</formula2>
    </dataValidation>
    <dataValidation type="list" allowBlank="1" showInputMessage="1" showErrorMessage="1" errorTitle="Nedozvoljen unos" error="Šifra vrste izvještaja može biti: 10, 11, 20, 21, 22, 30, 31, 32, 40. Kako biste upisali ispravnu šifru proučite šifrarnik na listu VrsteIzv" sqref="C13">
      <formula1>"10,11,20,21,22,30,31,32,40"</formula1>
    </dataValidation>
    <dataValidation type="whole" operator="greaterThanOrEqual" allowBlank="1" showErrorMessage="1" errorTitle="Nedozvoljen unos" error="Dozvoljen je upis samo cjelobrojne vrijednosti veće ili jednake neto iznosu. Ako želite upisati iznos manji od trenutne vrijednosti neto iznosa, prvo smanjite neto iznos." sqref="E42:E49 E68:E70 E20:E24 E26:E28 E30:E40 E52:E56 E58:E66 E72:E74">
      <formula1>F42</formula1>
    </dataValidation>
    <dataValidation type="list" operator="greaterThanOrEqual" allowBlank="1" showErrorMessage="1" errorTitle="Neispravan unos" error="Šifra oznake vlasništa može biti samo jedna od brojeva: 11, 12, 13, 21, 22, 31, 41 i 42." sqref="F183">
      <formula1>"11,12,13,21,22,31,41,42"</formula1>
    </dataValidation>
    <dataValidation type="list" operator="greaterThanOrEqual" allowBlank="1" showDropDown="1" showErrorMessage="1" errorTitle="Neispravan unos" error="Šifra oznake vlasništa može biti samo jedna od brojeva: 11, 12, 13, 21, 22, 31, 41 i 42. U slučaju da obveznik prethodne godine nije postojao šifra može ostati nula." sqref="E183">
      <formula1>"0,11,12,13,21,22,31,41,42"</formula1>
    </dataValidation>
    <dataValidation type="whole" allowBlank="1" showErrorMessage="1" errorTitle="Neispravan unos" error="Ovi prihodi su samo dio vrijednosti AOP oznake 098 i ni u kom slučaju ne mogu biti veći od vrijednosti na AOP oznaci 98." sqref="E199:F199">
      <formula1>0</formula1>
      <formula2>E117</formula2>
    </dataValidation>
    <dataValidation type="whole" allowBlank="1" showErrorMessage="1" errorTitle="Neispravan unos" error="Ovi prihodi su samo dio vrijednosti AOP oznake 100 i ni u kom slučaju ne mogu biti veći od vrijednosti na AOP oznaci 100." sqref="E200:F200">
      <formula1>0</formula1>
      <formula2>E119</formula2>
    </dataValidation>
    <dataValidation type="whole" operator="greaterThanOrEqual" allowBlank="1" showErrorMessage="1" errorTitle="Nedozvoljen unos" error="Dozvoljen je upis samo cjelobrojnih vrijednosti većih ili jednakih nuli i većih ili jednakih AOP oznaci 180." sqref="E119:F119">
      <formula1>E200</formula1>
    </dataValidation>
    <dataValidation type="whole" operator="greaterThanOrEqual" allowBlank="1" showErrorMessage="1" errorTitle="Nedozvoljen unos" error="Dozvoljen je upis samo pozitivnih cjelobrojnih vrijednosti većih ili jednakih nuli i većih ili jednakih AOP oznaci 179." sqref="E117:F117">
      <formula1>E199</formula1>
    </dataValidation>
    <dataValidation type="list" allowBlank="1" showDropDown="1" showErrorMessage="1" errorTitle="Nedozvoljen unos" error="Obveza revizije može biti samo 1, 2 ili 3" sqref="F216">
      <formula1>"1,2,3"</formula1>
    </dataValidation>
  </dataValidations>
  <printOptions horizontalCentered="1"/>
  <pageMargins left="0.6299212598425197" right="0.6299212598425197" top="0.7874015748031497" bottom="0.7874015748031497" header="0.5118110236220472" footer="0.5118110236220472"/>
  <pageSetup fitToHeight="0" fitToWidth="1" horizontalDpi="600" verticalDpi="600" orientation="portrait" paperSize="9" scale="83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27"/>
  <sheetViews>
    <sheetView showGridLines="0" showRowColHeaders="0" workbookViewId="0" topLeftCell="A1">
      <selection activeCell="A1" sqref="A1"/>
    </sheetView>
  </sheetViews>
  <sheetFormatPr defaultColWidth="9.140625" defaultRowHeight="12.75" zeroHeight="1"/>
  <cols>
    <col min="1" max="1" width="13.00390625" style="14" customWidth="1"/>
    <col min="2" max="2" width="82.28125" style="0" customWidth="1"/>
    <col min="3" max="16384" width="9.140625" style="0" hidden="1" customWidth="1"/>
  </cols>
  <sheetData>
    <row r="1" spans="1:2" ht="45" customHeight="1">
      <c r="A1" s="1" t="s">
        <v>190</v>
      </c>
      <c r="B1" s="1" t="s">
        <v>2037</v>
      </c>
    </row>
    <row r="2" spans="1:2" ht="60" customHeight="1">
      <c r="A2" s="250" t="s">
        <v>111</v>
      </c>
      <c r="B2" s="251"/>
    </row>
    <row r="3" spans="1:2" ht="69.75" customHeight="1">
      <c r="A3" s="15" t="str">
        <f>IF(OR(TRIM(Podaci!C3)="",NOT(ISERROR(Podaci!C6+Podaci!C7)),TRIM(Podaci!C5)="",TRIM(Podaci!C6)="",TRIM(Podaci!C7)="",TRIM(Podaci!C8)="",NOT(ISERROR(Podaci!C8+Podaci!C7)),NOT(ISERROR(Podaci!C9+Podaci!C7)),TRIM(Podaci!C9)="",TRIM(Podaci!C10)="",TRIM(Podaci!C11)="",TRIM(Podaci!C12)="",TRIM(Podaci!C13)=""),"NIJE zadovoljena","Zadovoljena")</f>
        <v>Zadovoljena</v>
      </c>
      <c r="B3" s="16" t="s">
        <v>761</v>
      </c>
    </row>
    <row r="4" spans="1:2" ht="60" customHeight="1">
      <c r="A4" s="15" t="str">
        <f>IF(OR(TRIM(Podaci!F216)="",TRIM(Podaci!A219)="",TRIM(Podaci!A221)="",TRIM(Podaci!A223)="",TRIM(Podaci!A225)=""),"NIJE zadovoljena","Zadovoljena")</f>
        <v>Zadovoljena</v>
      </c>
      <c r="B4" s="16" t="s">
        <v>545</v>
      </c>
    </row>
    <row r="5" spans="1:2" ht="63" customHeight="1">
      <c r="A5" s="15" t="str">
        <f>IF(ISERROR(Podaci!C14),"NIJE zadovoljena","Zadovoljena")</f>
        <v>Zadovoljena</v>
      </c>
      <c r="B5" s="16" t="s">
        <v>12</v>
      </c>
    </row>
    <row r="6" spans="1:2" ht="43.5" customHeight="1">
      <c r="A6" s="15" t="str">
        <f>IF(OR(OR(Podaci!E182=1,Podaci!E182=2,Podaci!E182=3),OR(Podaci!D75=0,Podaci!E113=0,Podaci!E115=0,Podaci!E139=0)),"Zadovoljena","NIJE zadovoljena")</f>
        <v>Zadovoljena</v>
      </c>
      <c r="B6" s="16" t="s">
        <v>915</v>
      </c>
    </row>
    <row r="7" spans="1:2" ht="35.25" customHeight="1">
      <c r="A7" s="15" t="str">
        <f>IF(OR(Podaci!F182=1,Podaci!F182=2,Podaci!F182=3),"Zadovoljena","NIJE zadovoljena")</f>
        <v>Zadovoljena</v>
      </c>
      <c r="B7" s="16" t="s">
        <v>1120</v>
      </c>
    </row>
    <row r="8" spans="1:2" ht="42" customHeight="1">
      <c r="A8" s="15" t="str">
        <f>IF(OR(OR(Podaci!E183=11,Podaci!E183=12,Podaci!E183=13,Podaci!E183=21,Podaci!E183=22,Podaci!E183=31,Podaci!E183=41,Podaci!E183=42),OR(Podaci!D75=0,Podaci!E113=0,Podaci!E115=0,Podaci!E139=0)),"Zadovoljena","NIJE zadovoljena")</f>
        <v>Zadovoljena</v>
      </c>
      <c r="B8" s="16" t="s">
        <v>11</v>
      </c>
    </row>
    <row r="9" spans="1:2" ht="34.5" customHeight="1">
      <c r="A9" s="15" t="str">
        <f>IF(OR(Podaci!F183=11,Podaci!F183=12,Podaci!F183=13,Podaci!F183=21,Podaci!F183=22,Podaci!F183=31,Podaci!F183=41,Podaci!F183=42),"Zadovoljena","NIJE zadovoljena")</f>
        <v>Zadovoljena</v>
      </c>
      <c r="B9" s="16" t="s">
        <v>1121</v>
      </c>
    </row>
    <row r="10" spans="1:2" ht="45" customHeight="1">
      <c r="A10" s="15" t="str">
        <f>IF(OR(AND(Podaci!E184&gt;0,Podaci!E185&gt;0,Podaci!E184&lt;1001,Podaci!E185&lt;1001),OR(Podaci!D75=0,Podaci!E113=0,Podaci!E115=0,Podaci!E139=0)),"Zadovoljena","NIJE zadovoljena")</f>
        <v>Zadovoljena</v>
      </c>
      <c r="B10" s="16" t="s">
        <v>917</v>
      </c>
    </row>
    <row r="11" spans="1:2" ht="45" customHeight="1">
      <c r="A11" s="15" t="str">
        <f>IF(OR(Podaci!F184&lt;1,Podaci!F185&lt;1,Podaci!F184&gt;1000,Podaci!F185&gt;1000),"NIJE zadovoljena","Zadovoljena")</f>
        <v>Zadovoljena</v>
      </c>
      <c r="B11" s="16" t="s">
        <v>918</v>
      </c>
    </row>
    <row r="12" spans="1:2" ht="34.5" customHeight="1">
      <c r="A12" s="15" t="str">
        <f>IF(OR(AND(Podaci!E79&lt;&gt;0,Podaci!E80&lt;&gt;0),AND(Podaci!F79&lt;&gt;0,Podaci!F80&lt;&gt;0)),"NIJE zadovoljena","Zadovoljena")</f>
        <v>Zadovoljena</v>
      </c>
      <c r="B12" s="16" t="s">
        <v>1917</v>
      </c>
    </row>
    <row r="13" spans="1:2" ht="34.5" customHeight="1">
      <c r="A13" s="15" t="str">
        <f>IF(OR(AND(Podaci!E86&lt;&gt;0,Podaci!E87&lt;&gt;0),AND(Podaci!F86&lt;&gt;0,Podaci!F87&lt;&gt;0)),"NIJE zadovoljena","Zadovoljena")</f>
        <v>Zadovoljena</v>
      </c>
      <c r="B13" s="16" t="s">
        <v>1918</v>
      </c>
    </row>
    <row r="14" spans="1:2" ht="34.5" customHeight="1">
      <c r="A14" s="15" t="str">
        <f>IF(OR(AND(Podaci!E156&lt;&gt;0,Podaci!E157&lt;&gt;0),AND(Podaci!F156&lt;&gt;0,Podaci!F157&lt;&gt;0)),"NIJE zadovoljena","Zadovoljena")</f>
        <v>Zadovoljena</v>
      </c>
      <c r="B14" s="16" t="s">
        <v>1991</v>
      </c>
    </row>
    <row r="15" spans="1:2" ht="34.5" customHeight="1">
      <c r="A15" s="15" t="str">
        <f>IF(OR(Podaci!E199&gt;Podaci!E117,Podaci!F199&gt;Podaci!F117),"NIJE zadovoljena","Zadovoljena")</f>
        <v>Zadovoljena</v>
      </c>
      <c r="B15" s="16" t="s">
        <v>1992</v>
      </c>
    </row>
    <row r="16" spans="1:2" ht="34.5" customHeight="1">
      <c r="A16" s="15" t="str">
        <f>IF(OR(Podaci!E200&gt;Podaci!E119,Podaci!F200&gt;Podaci!F119),"NIJE zadovoljena","Zadovoljena")</f>
        <v>Zadovoljena</v>
      </c>
      <c r="B16" s="16" t="s">
        <v>1993</v>
      </c>
    </row>
    <row r="17" spans="1:2" ht="34.5" customHeight="1">
      <c r="A17" s="15" t="str">
        <f>IF(OR(ABS(Podaci!D75-Podaci!E113)&gt;1,ABS(Podaci!F75-Podaci!F113)&gt;1),"NIJE zadovoljena","Zadovoljena")</f>
        <v>Zadovoljena</v>
      </c>
      <c r="B17" s="16" t="s">
        <v>13</v>
      </c>
    </row>
    <row r="18" spans="1:2" ht="34.5" customHeight="1">
      <c r="A18" s="15" t="str">
        <f>IF(OR(AND(Podaci!D74&lt;&gt;0,Podaci!E77&lt;&gt;0),AND(Podaci!F74&lt;&gt;0,Podaci!F77&lt;&gt;0)),"NIJE zadovoljena","Zadovoljena")</f>
        <v>Zadovoljena</v>
      </c>
      <c r="B18" s="16" t="s">
        <v>14</v>
      </c>
    </row>
    <row r="19" spans="1:2" ht="34.5" customHeight="1">
      <c r="A19" s="15" t="str">
        <f>IF(OR(AND(Podaci!E151&gt;0,Podaci!E184=0,Podaci!E185=0),AND(Podaci!E151&gt;0,Podaci!E184=0,Podaci!E185=0)),"NIJE zadovoljena","Zadovoljena")</f>
        <v>Zadovoljena</v>
      </c>
      <c r="B19" s="16" t="s">
        <v>916</v>
      </c>
    </row>
    <row r="20" spans="1:7" ht="90" customHeight="1">
      <c r="A20" s="15" t="str">
        <f>IF(OR(C20&lt;1000,D20&lt;1000,C20&gt;10000,D20&gt;10000,NOT(ISNUMBER(C20)),NOT(ISNUMBER(D20))),"NIJE zadovoljena","Zadovoljena")</f>
        <v>NIJE zadovoljena</v>
      </c>
      <c r="B20" s="16" t="str">
        <f>"Prosječna plaća u koloni prethodne godine iznosi: "&amp;C20&amp;" kn, a u koloni tekuće godine: "&amp;D20&amp;" kn. "&amp;G20</f>
        <v>Prosječna plaća u koloni prethodne godine iznosi: 10822 kn, a u koloni tekuće godine: 11356 kn. Kontrola izračunava prosječnu plaću po formuli: AOP 132 / AOP 165 / AOP 161. Svrha kontrole je da se prema prosječnoj plaći vidi da li je ispravno upisan broj zaposlenih, broj mjeseci poslovanja i isplaćena neto plaća." Ako je kontrola nezadovoljena, provjerite još jednom što ste upisali pod ove AOP-e. Ako su vrijednosti dobro upisane, ovu kontrolu možete zanemariti.</v>
      </c>
      <c r="C20" s="128">
        <f>IF(ISNUMBER(E20),INT(E20),"NEMOGUĆE IZRAČUNATI")</f>
        <v>10822</v>
      </c>
      <c r="D20" s="128">
        <f>IF(ISNUMBER(F20),INT(F20),"NEMOGUĆE IZRAČUNATI")</f>
        <v>11356</v>
      </c>
      <c r="E20" s="128">
        <f>Podaci!E151/Podaci!E185/Podaci!E181</f>
        <v>10822.652421652421</v>
      </c>
      <c r="F20" s="128">
        <f>Podaci!F151/Podaci!F185/Podaci!F181</f>
        <v>11356.14336158192</v>
      </c>
      <c r="G20" t="s">
        <v>2036</v>
      </c>
    </row>
    <row r="21" spans="1:11" ht="34.5" customHeight="1">
      <c r="A21" s="15" t="str">
        <f>IF(OR(AND(Podaci!E151&gt;0,Podaci!E184=0,Podaci!E185=0),AND(Podaci!E151&gt;0,Podaci!E184=0,Podaci!E185=0)),"NIJE zadovoljena","Zadovoljena")</f>
        <v>Zadovoljena</v>
      </c>
      <c r="B21" s="16" t="s">
        <v>916</v>
      </c>
      <c r="F21" s="249" t="s">
        <v>1937</v>
      </c>
      <c r="G21" s="249"/>
      <c r="H21" s="249"/>
      <c r="I21" s="249" t="s">
        <v>1938</v>
      </c>
      <c r="J21" s="249"/>
      <c r="K21" s="249"/>
    </row>
    <row r="22" spans="1:11" ht="45" customHeight="1">
      <c r="A22" s="15" t="str">
        <f>IF((C22-Podaci!F182)&lt;&gt;0,"Nije zadovoljena","Zadovoljena")</f>
        <v>Zadovoljena</v>
      </c>
      <c r="B22" s="16" t="str">
        <f>"Izračunata veličina poduzetnika prema kriterijijma za određivanje veličine iz podataka u obrascu je: "&amp;C22&amp;", a veličina upisana u obrazac je: "&amp;Podaci!F182&amp;". Ukoliko se veličine razlikuju kontrola nije zadovoljena."</f>
        <v>Izračunata veličina poduzetnika prema kriterijijma za određivanje veličine iz podataka u obrascu je: 3, a veličina upisana u obrazac je: 3. Ukoliko se veličine razlikuju kontrola nije zadovoljena.</v>
      </c>
      <c r="C22">
        <f>1+D22+E22</f>
        <v>3</v>
      </c>
      <c r="D22">
        <f>IF((F22+G22+H22)&gt;1,1,0)</f>
        <v>1</v>
      </c>
      <c r="E22">
        <f>IF((I22+J22+K22)&gt;1,1,0)</f>
        <v>1</v>
      </c>
      <c r="F22">
        <f>IF(((Podaci!F75-Podaci!F74)/7.671234/4090335)&gt;=1,1,0)</f>
        <v>1</v>
      </c>
      <c r="G22">
        <f>IF((Podaci!F115/7.671234/8180670)&gt;=1,1,0)</f>
        <v>1</v>
      </c>
      <c r="H22">
        <f>IF(Podaci!F184&gt;=250,1,0)</f>
        <v>0</v>
      </c>
      <c r="I22">
        <f>IF(((Podaci!F75-Podaci!F74)/7.671234/1022584)&gt;=1,1,0)</f>
        <v>1</v>
      </c>
      <c r="J22">
        <f>IF((Podaci!F115/7.671234/2045168)&gt;=1,1,0)</f>
        <v>1</v>
      </c>
      <c r="K22">
        <f>IF(Podaci!F184&gt;=50,1,0)</f>
        <v>1</v>
      </c>
    </row>
    <row r="23" spans="1:2" ht="45" customHeight="1">
      <c r="A23" s="15" t="str">
        <f>IF(AND(Podaci!F182=3,Podaci!F216&lt;&gt;"1"),"NIJE zadovoljena","Zadovoljena")</f>
        <v>Zadovoljena</v>
      </c>
      <c r="B23" s="16" t="s">
        <v>919</v>
      </c>
    </row>
    <row r="24" spans="1:2" ht="45" customHeight="1">
      <c r="A24" s="15" t="str">
        <f>IF(AND(Podaci!F182=2,Podaci!F216&lt;&gt;"1"),"NIJE zadovoljena","Zadovoljena")</f>
        <v>Zadovoljena</v>
      </c>
      <c r="B24" s="16" t="s">
        <v>920</v>
      </c>
    </row>
    <row r="25" spans="1:2" ht="45" customHeight="1">
      <c r="A25" s="15" t="str">
        <f>IF(AND(Podaci!F182=1,Podaci!F216&lt;&gt;"2"),"NIJE zadovoljena","Zadovoljena")</f>
        <v>Zadovoljena</v>
      </c>
      <c r="B25" s="16" t="s">
        <v>1909</v>
      </c>
    </row>
    <row r="26" spans="1:2" ht="45" customHeight="1">
      <c r="A26" s="15" t="str">
        <f>IF(OR(MIN(Podaci!D18:D75)&lt;0,MIN(Podaci!E18:E201)&lt;0,MIN(Podaci!F18:F201)&lt;0),"Nije zadovoljena","Zadovoljena")</f>
        <v>Zadovoljena</v>
      </c>
      <c r="B26" s="16" t="s">
        <v>113</v>
      </c>
    </row>
    <row r="27" spans="1:3" ht="75" customHeight="1">
      <c r="A27" s="15" t="str">
        <f>IF(C27&gt;0,"Nije zadovoljena","Zadovoljena")</f>
        <v>Zadovoljena</v>
      </c>
      <c r="B27" s="16" t="s">
        <v>1059</v>
      </c>
      <c r="C27" s="137">
        <f>SUM(PraviPod!I2:I182)</f>
        <v>0</v>
      </c>
    </row>
  </sheetData>
  <sheetProtection password="C79A" sheet="1" objects="1" scenarios="1"/>
  <mergeCells count="3">
    <mergeCell ref="F21:H21"/>
    <mergeCell ref="I21:K21"/>
    <mergeCell ref="A2:B2"/>
  </mergeCells>
  <conditionalFormatting sqref="A12:A18 A22 A26:A27 A3:A9">
    <cfRule type="cellIs" priority="1" dxfId="0" operator="equal" stopIfTrue="1">
      <formula>"Nije zadovoljena"</formula>
    </cfRule>
  </conditionalFormatting>
  <conditionalFormatting sqref="A10:A11 A19:A21 A23:A25">
    <cfRule type="cellIs" priority="2" dxfId="4" operator="equal" stopIfTrue="1">
      <formula>"Nije zadovoljena"</formula>
    </cfRule>
  </conditionalFormatting>
  <printOptions/>
  <pageMargins left="0.75" right="0.75" top="1" bottom="1" header="0.5" footer="0.5"/>
  <pageSetup fitToHeight="0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88"/>
  <sheetViews>
    <sheetView showGridLines="0" showRowColHeaders="0" workbookViewId="0" topLeftCell="A1">
      <pane ySplit="1" topLeftCell="BM2" activePane="bottomLeft" state="frozen"/>
      <selection pane="topLeft" activeCell="B19" sqref="B19"/>
      <selection pane="bottomLeft" activeCell="A2" sqref="A2"/>
    </sheetView>
  </sheetViews>
  <sheetFormatPr defaultColWidth="9.140625" defaultRowHeight="12.75" zeroHeight="1"/>
  <cols>
    <col min="1" max="1" width="6.421875" style="75" customWidth="1"/>
    <col min="2" max="2" width="72.421875" style="18" customWidth="1"/>
    <col min="3" max="16384" width="0" style="18" hidden="1" customWidth="1"/>
  </cols>
  <sheetData>
    <row r="1" spans="1:2" ht="15" customHeight="1">
      <c r="A1" s="111" t="s">
        <v>740</v>
      </c>
      <c r="B1" s="112" t="s">
        <v>741</v>
      </c>
    </row>
    <row r="2" spans="1:2" ht="12.75" customHeight="1">
      <c r="A2" s="113" t="s">
        <v>742</v>
      </c>
      <c r="B2" s="114" t="s">
        <v>743</v>
      </c>
    </row>
    <row r="3" spans="1:2" ht="12.75" customHeight="1">
      <c r="A3" s="113" t="s">
        <v>744</v>
      </c>
      <c r="B3" s="114" t="s">
        <v>745</v>
      </c>
    </row>
    <row r="4" spans="1:2" ht="12.75" customHeight="1">
      <c r="A4" s="113" t="s">
        <v>746</v>
      </c>
      <c r="B4" s="114" t="s">
        <v>749</v>
      </c>
    </row>
    <row r="5" spans="1:2" ht="12.75" customHeight="1">
      <c r="A5" s="113" t="s">
        <v>750</v>
      </c>
      <c r="B5" s="114" t="s">
        <v>751</v>
      </c>
    </row>
    <row r="6" spans="1:2" ht="25.5" customHeight="1">
      <c r="A6" s="113" t="s">
        <v>752</v>
      </c>
      <c r="B6" s="114" t="s">
        <v>927</v>
      </c>
    </row>
    <row r="7" spans="1:2" ht="12.75" customHeight="1">
      <c r="A7" s="113" t="s">
        <v>753</v>
      </c>
      <c r="B7" s="114" t="s">
        <v>754</v>
      </c>
    </row>
    <row r="8" spans="1:2" ht="12.75" customHeight="1">
      <c r="A8" s="113" t="s">
        <v>755</v>
      </c>
      <c r="B8" s="114" t="s">
        <v>756</v>
      </c>
    </row>
    <row r="9" spans="1:2" ht="12.75" customHeight="1">
      <c r="A9" s="113" t="s">
        <v>757</v>
      </c>
      <c r="B9" s="114" t="s">
        <v>766</v>
      </c>
    </row>
    <row r="10" spans="1:2" ht="12.75" customHeight="1">
      <c r="A10" s="113" t="s">
        <v>767</v>
      </c>
      <c r="B10" s="114" t="s">
        <v>768</v>
      </c>
    </row>
    <row r="11" spans="1:2" ht="12.75" customHeight="1">
      <c r="A11" s="113" t="s">
        <v>769</v>
      </c>
      <c r="B11" s="114" t="s">
        <v>770</v>
      </c>
    </row>
    <row r="12" spans="1:2" ht="12.75" customHeight="1">
      <c r="A12" s="113" t="s">
        <v>771</v>
      </c>
      <c r="B12" s="114" t="s">
        <v>772</v>
      </c>
    </row>
    <row r="13" spans="1:2" ht="12.75" customHeight="1">
      <c r="A13" s="113" t="s">
        <v>773</v>
      </c>
      <c r="B13" s="114" t="s">
        <v>774</v>
      </c>
    </row>
    <row r="14" spans="1:2" ht="12.75" customHeight="1">
      <c r="A14" s="113" t="s">
        <v>775</v>
      </c>
      <c r="B14" s="114" t="s">
        <v>776</v>
      </c>
    </row>
    <row r="15" spans="1:2" ht="12.75" customHeight="1">
      <c r="A15" s="113" t="s">
        <v>777</v>
      </c>
      <c r="B15" s="114" t="s">
        <v>928</v>
      </c>
    </row>
    <row r="16" spans="1:2" ht="12.75" customHeight="1">
      <c r="A16" s="113" t="s">
        <v>778</v>
      </c>
      <c r="B16" s="114" t="s">
        <v>779</v>
      </c>
    </row>
    <row r="17" spans="1:2" ht="12.75" customHeight="1">
      <c r="A17" s="113" t="s">
        <v>780</v>
      </c>
      <c r="B17" s="114" t="s">
        <v>781</v>
      </c>
    </row>
    <row r="18" spans="1:2" ht="12.75" customHeight="1">
      <c r="A18" s="113" t="s">
        <v>782</v>
      </c>
      <c r="B18" s="114" t="s">
        <v>779</v>
      </c>
    </row>
    <row r="19" spans="1:2" ht="12.75" customHeight="1">
      <c r="A19" s="113" t="s">
        <v>783</v>
      </c>
      <c r="B19" s="114" t="s">
        <v>784</v>
      </c>
    </row>
    <row r="20" spans="1:2" ht="12.75" customHeight="1">
      <c r="A20" s="113" t="s">
        <v>785</v>
      </c>
      <c r="B20" s="114" t="s">
        <v>786</v>
      </c>
    </row>
    <row r="21" spans="1:2" ht="12.75" customHeight="1">
      <c r="A21" s="113" t="s">
        <v>787</v>
      </c>
      <c r="B21" s="114" t="s">
        <v>788</v>
      </c>
    </row>
    <row r="22" spans="1:2" ht="12.75" customHeight="1">
      <c r="A22" s="113" t="s">
        <v>789</v>
      </c>
      <c r="B22" s="114" t="s">
        <v>790</v>
      </c>
    </row>
    <row r="23" spans="1:2" ht="12.75" customHeight="1">
      <c r="A23" s="113" t="s">
        <v>791</v>
      </c>
      <c r="B23" s="114" t="s">
        <v>792</v>
      </c>
    </row>
    <row r="24" spans="1:2" ht="12.75" customHeight="1">
      <c r="A24" s="113" t="s">
        <v>793</v>
      </c>
      <c r="B24" s="114" t="s">
        <v>794</v>
      </c>
    </row>
    <row r="25" spans="1:2" ht="12.75" customHeight="1">
      <c r="A25" s="113" t="s">
        <v>795</v>
      </c>
      <c r="B25" s="114" t="s">
        <v>796</v>
      </c>
    </row>
    <row r="26" spans="1:2" ht="12.75" customHeight="1">
      <c r="A26" s="113" t="s">
        <v>797</v>
      </c>
      <c r="B26" s="114" t="s">
        <v>798</v>
      </c>
    </row>
    <row r="27" spans="1:2" ht="12.75" customHeight="1">
      <c r="A27" s="113" t="s">
        <v>799</v>
      </c>
      <c r="B27" s="114" t="s">
        <v>800</v>
      </c>
    </row>
    <row r="28" spans="1:2" ht="12.75" customHeight="1">
      <c r="A28" s="113" t="s">
        <v>801</v>
      </c>
      <c r="B28" s="114" t="s">
        <v>802</v>
      </c>
    </row>
    <row r="29" spans="1:2" ht="12.75" customHeight="1">
      <c r="A29" s="113" t="s">
        <v>803</v>
      </c>
      <c r="B29" s="114" t="s">
        <v>804</v>
      </c>
    </row>
    <row r="30" spans="1:2" ht="12.75" customHeight="1">
      <c r="A30" s="113" t="s">
        <v>805</v>
      </c>
      <c r="B30" s="114" t="s">
        <v>806</v>
      </c>
    </row>
    <row r="31" spans="1:2" ht="12.75" customHeight="1">
      <c r="A31" s="113" t="s">
        <v>807</v>
      </c>
      <c r="B31" s="114" t="s">
        <v>808</v>
      </c>
    </row>
    <row r="32" spans="1:2" ht="12.75" customHeight="1">
      <c r="A32" s="113" t="s">
        <v>809</v>
      </c>
      <c r="B32" s="114" t="s">
        <v>810</v>
      </c>
    </row>
    <row r="33" spans="1:2" ht="12.75" customHeight="1">
      <c r="A33" s="113" t="s">
        <v>811</v>
      </c>
      <c r="B33" s="114" t="s">
        <v>812</v>
      </c>
    </row>
    <row r="34" spans="1:2" ht="12.75" customHeight="1">
      <c r="A34" s="113" t="s">
        <v>813</v>
      </c>
      <c r="B34" s="114" t="s">
        <v>929</v>
      </c>
    </row>
    <row r="35" spans="1:2" ht="12.75" customHeight="1">
      <c r="A35" s="113" t="s">
        <v>814</v>
      </c>
      <c r="B35" s="114" t="s">
        <v>815</v>
      </c>
    </row>
    <row r="36" spans="1:2" ht="12.75" customHeight="1">
      <c r="A36" s="113" t="s">
        <v>816</v>
      </c>
      <c r="B36" s="114" t="s">
        <v>817</v>
      </c>
    </row>
    <row r="37" spans="1:2" ht="12.75" customHeight="1">
      <c r="A37" s="113" t="s">
        <v>818</v>
      </c>
      <c r="B37" s="114" t="s">
        <v>819</v>
      </c>
    </row>
    <row r="38" spans="1:2" ht="12.75" customHeight="1">
      <c r="A38" s="113" t="s">
        <v>820</v>
      </c>
      <c r="B38" s="114" t="s">
        <v>821</v>
      </c>
    </row>
    <row r="39" spans="1:2" ht="12.75" customHeight="1">
      <c r="A39" s="113" t="s">
        <v>822</v>
      </c>
      <c r="B39" s="114" t="s">
        <v>823</v>
      </c>
    </row>
    <row r="40" spans="1:2" ht="12.75" customHeight="1">
      <c r="A40" s="113" t="s">
        <v>824</v>
      </c>
      <c r="B40" s="114" t="s">
        <v>825</v>
      </c>
    </row>
    <row r="41" spans="1:2" ht="12.75" customHeight="1">
      <c r="A41" s="113" t="s">
        <v>826</v>
      </c>
      <c r="B41" s="114" t="s">
        <v>827</v>
      </c>
    </row>
    <row r="42" spans="1:2" ht="12.75" customHeight="1">
      <c r="A42" s="113" t="s">
        <v>828</v>
      </c>
      <c r="B42" s="114" t="s">
        <v>829</v>
      </c>
    </row>
    <row r="43" spans="1:2" ht="12.75" customHeight="1">
      <c r="A43" s="113" t="s">
        <v>830</v>
      </c>
      <c r="B43" s="114" t="s">
        <v>831</v>
      </c>
    </row>
    <row r="44" spans="1:2" ht="12.75" customHeight="1">
      <c r="A44" s="113" t="s">
        <v>832</v>
      </c>
      <c r="B44" s="114" t="s">
        <v>833</v>
      </c>
    </row>
    <row r="45" spans="1:2" ht="12.75" customHeight="1">
      <c r="A45" s="113" t="s">
        <v>834</v>
      </c>
      <c r="B45" s="114" t="s">
        <v>835</v>
      </c>
    </row>
    <row r="46" spans="1:2" ht="12.75" customHeight="1">
      <c r="A46" s="113" t="s">
        <v>836</v>
      </c>
      <c r="B46" s="114" t="s">
        <v>837</v>
      </c>
    </row>
    <row r="47" spans="1:2" ht="12.75" customHeight="1">
      <c r="A47" s="113" t="s">
        <v>838</v>
      </c>
      <c r="B47" s="114" t="s">
        <v>839</v>
      </c>
    </row>
    <row r="48" spans="1:2" ht="12.75" customHeight="1">
      <c r="A48" s="113" t="s">
        <v>840</v>
      </c>
      <c r="B48" s="114" t="s">
        <v>841</v>
      </c>
    </row>
    <row r="49" spans="1:2" ht="12.75" customHeight="1">
      <c r="A49" s="113" t="s">
        <v>842</v>
      </c>
      <c r="B49" s="114" t="s">
        <v>843</v>
      </c>
    </row>
    <row r="50" spans="1:2" ht="12.75" customHeight="1">
      <c r="A50" s="113" t="s">
        <v>844</v>
      </c>
      <c r="B50" s="114" t="s">
        <v>845</v>
      </c>
    </row>
    <row r="51" spans="1:2" ht="12.75" customHeight="1">
      <c r="A51" s="113" t="s">
        <v>846</v>
      </c>
      <c r="B51" s="114" t="s">
        <v>847</v>
      </c>
    </row>
    <row r="52" spans="1:2" ht="12.75" customHeight="1">
      <c r="A52" s="113" t="s">
        <v>848</v>
      </c>
      <c r="B52" s="114" t="s">
        <v>849</v>
      </c>
    </row>
    <row r="53" spans="1:2" ht="12.75" customHeight="1">
      <c r="A53" s="113" t="s">
        <v>850</v>
      </c>
      <c r="B53" s="114" t="s">
        <v>851</v>
      </c>
    </row>
    <row r="54" spans="1:2" ht="12.75" customHeight="1">
      <c r="A54" s="113" t="s">
        <v>852</v>
      </c>
      <c r="B54" s="114" t="s">
        <v>853</v>
      </c>
    </row>
    <row r="55" spans="1:2" ht="12.75" customHeight="1">
      <c r="A55" s="113" t="s">
        <v>854</v>
      </c>
      <c r="B55" s="114" t="s">
        <v>855</v>
      </c>
    </row>
    <row r="56" spans="1:2" ht="12.75" customHeight="1">
      <c r="A56" s="113" t="s">
        <v>856</v>
      </c>
      <c r="B56" s="114" t="s">
        <v>857</v>
      </c>
    </row>
    <row r="57" spans="1:2" ht="12.75" customHeight="1">
      <c r="A57" s="113" t="s">
        <v>858</v>
      </c>
      <c r="B57" s="114" t="s">
        <v>859</v>
      </c>
    </row>
    <row r="58" spans="1:2" ht="12.75" customHeight="1">
      <c r="A58" s="113" t="s">
        <v>860</v>
      </c>
      <c r="B58" s="114" t="s">
        <v>861</v>
      </c>
    </row>
    <row r="59" spans="1:2" ht="12.75" customHeight="1">
      <c r="A59" s="113" t="s">
        <v>862</v>
      </c>
      <c r="B59" s="114" t="s">
        <v>863</v>
      </c>
    </row>
    <row r="60" spans="1:2" ht="12.75" customHeight="1">
      <c r="A60" s="113" t="s">
        <v>864</v>
      </c>
      <c r="B60" s="114" t="s">
        <v>865</v>
      </c>
    </row>
    <row r="61" spans="1:2" ht="12.75" customHeight="1">
      <c r="A61" s="113" t="s">
        <v>866</v>
      </c>
      <c r="B61" s="114" t="s">
        <v>867</v>
      </c>
    </row>
    <row r="62" spans="1:2" ht="12.75" customHeight="1">
      <c r="A62" s="113" t="s">
        <v>868</v>
      </c>
      <c r="B62" s="114" t="s">
        <v>869</v>
      </c>
    </row>
    <row r="63" spans="1:2" ht="12.75" customHeight="1">
      <c r="A63" s="113" t="s">
        <v>870</v>
      </c>
      <c r="B63" s="114" t="s">
        <v>930</v>
      </c>
    </row>
    <row r="64" spans="1:2" ht="12.75" customHeight="1">
      <c r="A64" s="113" t="s">
        <v>871</v>
      </c>
      <c r="B64" s="114" t="s">
        <v>872</v>
      </c>
    </row>
    <row r="65" spans="1:2" ht="12.75" customHeight="1">
      <c r="A65" s="113" t="s">
        <v>873</v>
      </c>
      <c r="B65" s="114" t="s">
        <v>874</v>
      </c>
    </row>
    <row r="66" spans="1:2" ht="12.75" customHeight="1">
      <c r="A66" s="113" t="s">
        <v>875</v>
      </c>
      <c r="B66" s="114" t="s">
        <v>876</v>
      </c>
    </row>
    <row r="67" spans="1:2" ht="12.75" customHeight="1">
      <c r="A67" s="113" t="s">
        <v>877</v>
      </c>
      <c r="B67" s="114" t="s">
        <v>878</v>
      </c>
    </row>
    <row r="68" spans="1:2" ht="12.75" customHeight="1">
      <c r="A68" s="113" t="s">
        <v>879</v>
      </c>
      <c r="B68" s="114" t="s">
        <v>880</v>
      </c>
    </row>
    <row r="69" spans="1:2" ht="12.75" customHeight="1">
      <c r="A69" s="113" t="s">
        <v>881</v>
      </c>
      <c r="B69" s="114" t="s">
        <v>882</v>
      </c>
    </row>
    <row r="70" spans="1:2" ht="12.75" customHeight="1">
      <c r="A70" s="113" t="s">
        <v>883</v>
      </c>
      <c r="B70" s="114" t="s">
        <v>884</v>
      </c>
    </row>
    <row r="71" spans="1:2" ht="12.75" customHeight="1">
      <c r="A71" s="113" t="s">
        <v>885</v>
      </c>
      <c r="B71" s="114" t="s">
        <v>886</v>
      </c>
    </row>
    <row r="72" spans="1:2" ht="12.75" customHeight="1">
      <c r="A72" s="113" t="s">
        <v>887</v>
      </c>
      <c r="B72" s="114" t="s">
        <v>888</v>
      </c>
    </row>
    <row r="73" spans="1:2" ht="12.75" customHeight="1">
      <c r="A73" s="113" t="s">
        <v>889</v>
      </c>
      <c r="B73" s="114" t="s">
        <v>890</v>
      </c>
    </row>
    <row r="74" spans="1:2" ht="12.75" customHeight="1">
      <c r="A74" s="113" t="s">
        <v>891</v>
      </c>
      <c r="B74" s="114" t="s">
        <v>892</v>
      </c>
    </row>
    <row r="75" spans="1:2" ht="12.75" customHeight="1">
      <c r="A75" s="113" t="s">
        <v>893</v>
      </c>
      <c r="B75" s="114" t="s">
        <v>894</v>
      </c>
    </row>
    <row r="76" spans="1:2" ht="12.75" customHeight="1">
      <c r="A76" s="113" t="s">
        <v>895</v>
      </c>
      <c r="B76" s="114" t="s">
        <v>896</v>
      </c>
    </row>
    <row r="77" spans="1:2" ht="12.75" customHeight="1">
      <c r="A77" s="113" t="s">
        <v>897</v>
      </c>
      <c r="B77" s="114" t="s">
        <v>898</v>
      </c>
    </row>
    <row r="78" spans="1:2" ht="12.75" customHeight="1">
      <c r="A78" s="113" t="s">
        <v>899</v>
      </c>
      <c r="B78" s="114" t="s">
        <v>900</v>
      </c>
    </row>
    <row r="79" spans="1:2" ht="12.75" customHeight="1">
      <c r="A79" s="113" t="s">
        <v>901</v>
      </c>
      <c r="B79" s="114" t="s">
        <v>902</v>
      </c>
    </row>
    <row r="80" spans="1:2" ht="12.75" customHeight="1">
      <c r="A80" s="113" t="s">
        <v>903</v>
      </c>
      <c r="B80" s="114" t="s">
        <v>904</v>
      </c>
    </row>
    <row r="81" spans="1:2" ht="12.75" customHeight="1">
      <c r="A81" s="113" t="s">
        <v>905</v>
      </c>
      <c r="B81" s="114" t="s">
        <v>906</v>
      </c>
    </row>
    <row r="82" spans="1:2" ht="12.75" customHeight="1">
      <c r="A82" s="113" t="s">
        <v>907</v>
      </c>
      <c r="B82" s="114" t="s">
        <v>909</v>
      </c>
    </row>
    <row r="83" spans="1:2" ht="12.75" customHeight="1">
      <c r="A83" s="113" t="s">
        <v>910</v>
      </c>
      <c r="B83" s="114" t="s">
        <v>911</v>
      </c>
    </row>
    <row r="84" spans="1:2" ht="12.75" customHeight="1">
      <c r="A84" s="113" t="s">
        <v>912</v>
      </c>
      <c r="B84" s="114" t="s">
        <v>913</v>
      </c>
    </row>
    <row r="85" spans="1:2" ht="12.75" customHeight="1">
      <c r="A85" s="113" t="s">
        <v>914</v>
      </c>
      <c r="B85" s="114" t="s">
        <v>932</v>
      </c>
    </row>
    <row r="86" spans="1:2" ht="12.75" customHeight="1">
      <c r="A86" s="113" t="s">
        <v>933</v>
      </c>
      <c r="B86" s="114" t="s">
        <v>934</v>
      </c>
    </row>
    <row r="87" spans="1:2" ht="12.75" customHeight="1">
      <c r="A87" s="113" t="s">
        <v>935</v>
      </c>
      <c r="B87" s="114" t="s">
        <v>936</v>
      </c>
    </row>
    <row r="88" spans="1:2" ht="12.75" customHeight="1">
      <c r="A88" s="113" t="s">
        <v>937</v>
      </c>
      <c r="B88" s="114" t="s">
        <v>938</v>
      </c>
    </row>
    <row r="89" spans="1:2" ht="12.75" customHeight="1">
      <c r="A89" s="113" t="s">
        <v>939</v>
      </c>
      <c r="B89" s="114" t="s">
        <v>940</v>
      </c>
    </row>
    <row r="90" spans="1:2" ht="12.75" customHeight="1">
      <c r="A90" s="113" t="s">
        <v>941</v>
      </c>
      <c r="B90" s="114" t="s">
        <v>942</v>
      </c>
    </row>
    <row r="91" spans="1:2" ht="12.75" customHeight="1">
      <c r="A91" s="113" t="s">
        <v>943</v>
      </c>
      <c r="B91" s="114" t="s">
        <v>944</v>
      </c>
    </row>
    <row r="92" spans="1:2" ht="12.75" customHeight="1">
      <c r="A92" s="113" t="s">
        <v>945</v>
      </c>
      <c r="B92" s="114" t="s">
        <v>946</v>
      </c>
    </row>
    <row r="93" spans="1:2" ht="12.75" customHeight="1">
      <c r="A93" s="113" t="s">
        <v>947</v>
      </c>
      <c r="B93" s="114" t="s">
        <v>948</v>
      </c>
    </row>
    <row r="94" spans="1:2" ht="12.75" customHeight="1">
      <c r="A94" s="113" t="s">
        <v>949</v>
      </c>
      <c r="B94" s="114" t="s">
        <v>950</v>
      </c>
    </row>
    <row r="95" spans="1:2" ht="12.75" customHeight="1">
      <c r="A95" s="113" t="s">
        <v>951</v>
      </c>
      <c r="B95" s="114" t="s">
        <v>952</v>
      </c>
    </row>
    <row r="96" spans="1:2" ht="12.75" customHeight="1">
      <c r="A96" s="113" t="s">
        <v>953</v>
      </c>
      <c r="B96" s="114" t="s">
        <v>954</v>
      </c>
    </row>
    <row r="97" spans="1:2" ht="12.75" customHeight="1">
      <c r="A97" s="113" t="s">
        <v>955</v>
      </c>
      <c r="B97" s="114" t="s">
        <v>956</v>
      </c>
    </row>
    <row r="98" spans="1:2" ht="12.75" customHeight="1">
      <c r="A98" s="113" t="s">
        <v>957</v>
      </c>
      <c r="B98" s="114" t="s">
        <v>958</v>
      </c>
    </row>
    <row r="99" spans="1:2" ht="12.75" customHeight="1">
      <c r="A99" s="113" t="s">
        <v>959</v>
      </c>
      <c r="B99" s="114" t="s">
        <v>960</v>
      </c>
    </row>
    <row r="100" spans="1:2" ht="12.75" customHeight="1">
      <c r="A100" s="113" t="s">
        <v>961</v>
      </c>
      <c r="B100" s="114" t="s">
        <v>962</v>
      </c>
    </row>
    <row r="101" spans="1:2" ht="12.75" customHeight="1">
      <c r="A101" s="113" t="s">
        <v>963</v>
      </c>
      <c r="B101" s="114" t="s">
        <v>964</v>
      </c>
    </row>
    <row r="102" spans="1:2" ht="12.75" customHeight="1">
      <c r="A102" s="113" t="s">
        <v>965</v>
      </c>
      <c r="B102" s="114" t="s">
        <v>966</v>
      </c>
    </row>
    <row r="103" spans="1:2" ht="12.75" customHeight="1">
      <c r="A103" s="113" t="s">
        <v>967</v>
      </c>
      <c r="B103" s="114" t="s">
        <v>968</v>
      </c>
    </row>
    <row r="104" spans="1:2" ht="12.75" customHeight="1">
      <c r="A104" s="113" t="s">
        <v>969</v>
      </c>
      <c r="B104" s="114" t="s">
        <v>970</v>
      </c>
    </row>
    <row r="105" spans="1:2" ht="12.75" customHeight="1">
      <c r="A105" s="113" t="s">
        <v>971</v>
      </c>
      <c r="B105" s="114" t="s">
        <v>972</v>
      </c>
    </row>
    <row r="106" spans="1:2" ht="12.75" customHeight="1">
      <c r="A106" s="113" t="s">
        <v>985</v>
      </c>
      <c r="B106" s="114" t="s">
        <v>986</v>
      </c>
    </row>
    <row r="107" spans="1:2" ht="12.75" customHeight="1">
      <c r="A107" s="113" t="s">
        <v>987</v>
      </c>
      <c r="B107" s="114" t="s">
        <v>988</v>
      </c>
    </row>
    <row r="108" spans="1:2" ht="12.75" customHeight="1">
      <c r="A108" s="113" t="s">
        <v>989</v>
      </c>
      <c r="B108" s="114" t="s">
        <v>990</v>
      </c>
    </row>
    <row r="109" spans="1:2" ht="12.75" customHeight="1">
      <c r="A109" s="113" t="s">
        <v>991</v>
      </c>
      <c r="B109" s="114" t="s">
        <v>992</v>
      </c>
    </row>
    <row r="110" spans="1:2" ht="12.75" customHeight="1">
      <c r="A110" s="113" t="s">
        <v>993</v>
      </c>
      <c r="B110" s="114" t="s">
        <v>994</v>
      </c>
    </row>
    <row r="111" spans="1:2" ht="12.75" customHeight="1">
      <c r="A111" s="113" t="s">
        <v>995</v>
      </c>
      <c r="B111" s="114" t="s">
        <v>996</v>
      </c>
    </row>
    <row r="112" spans="1:2" ht="12.75" customHeight="1">
      <c r="A112" s="113" t="s">
        <v>997</v>
      </c>
      <c r="B112" s="114" t="s">
        <v>998</v>
      </c>
    </row>
    <row r="113" spans="1:2" ht="12.75" customHeight="1">
      <c r="A113" s="113" t="s">
        <v>999</v>
      </c>
      <c r="B113" s="114" t="s">
        <v>1000</v>
      </c>
    </row>
    <row r="114" spans="1:2" ht="12.75" customHeight="1">
      <c r="A114" s="113" t="s">
        <v>1001</v>
      </c>
      <c r="B114" s="114" t="s">
        <v>1002</v>
      </c>
    </row>
    <row r="115" spans="1:2" ht="12.75" customHeight="1">
      <c r="A115" s="113" t="s">
        <v>1003</v>
      </c>
      <c r="B115" s="114" t="s">
        <v>1004</v>
      </c>
    </row>
    <row r="116" spans="1:2" ht="12.75" customHeight="1">
      <c r="A116" s="113" t="s">
        <v>1005</v>
      </c>
      <c r="B116" s="114" t="s">
        <v>1006</v>
      </c>
    </row>
    <row r="117" spans="1:2" ht="12.75" customHeight="1">
      <c r="A117" s="113" t="s">
        <v>1007</v>
      </c>
      <c r="B117" s="114" t="s">
        <v>1008</v>
      </c>
    </row>
    <row r="118" spans="1:2" ht="12.75" customHeight="1">
      <c r="A118" s="113" t="s">
        <v>1009</v>
      </c>
      <c r="B118" s="114" t="s">
        <v>1010</v>
      </c>
    </row>
    <row r="119" spans="1:2" ht="12.75" customHeight="1">
      <c r="A119" s="113" t="s">
        <v>1011</v>
      </c>
      <c r="B119" s="114" t="s">
        <v>1012</v>
      </c>
    </row>
    <row r="120" spans="1:2" ht="12.75" customHeight="1">
      <c r="A120" s="113" t="s">
        <v>1013</v>
      </c>
      <c r="B120" s="114" t="s">
        <v>1014</v>
      </c>
    </row>
    <row r="121" spans="1:2" ht="12.75" customHeight="1">
      <c r="A121" s="113" t="s">
        <v>1015</v>
      </c>
      <c r="B121" s="114" t="s">
        <v>1016</v>
      </c>
    </row>
    <row r="122" spans="1:2" ht="12.75" customHeight="1">
      <c r="A122" s="113" t="s">
        <v>1017</v>
      </c>
      <c r="B122" s="114" t="s">
        <v>1018</v>
      </c>
    </row>
    <row r="123" spans="1:2" ht="12.75" customHeight="1">
      <c r="A123" s="113" t="s">
        <v>1019</v>
      </c>
      <c r="B123" s="114" t="s">
        <v>1020</v>
      </c>
    </row>
    <row r="124" spans="1:2" ht="12.75" customHeight="1">
      <c r="A124" s="113" t="s">
        <v>1021</v>
      </c>
      <c r="B124" s="114" t="s">
        <v>1022</v>
      </c>
    </row>
    <row r="125" spans="1:2" ht="12.75" customHeight="1">
      <c r="A125" s="113" t="s">
        <v>1023</v>
      </c>
      <c r="B125" s="114" t="s">
        <v>1024</v>
      </c>
    </row>
    <row r="126" spans="1:2" ht="12.75" customHeight="1">
      <c r="A126" s="113" t="s">
        <v>1025</v>
      </c>
      <c r="B126" s="114" t="s">
        <v>1026</v>
      </c>
    </row>
    <row r="127" spans="1:2" ht="12.75" customHeight="1">
      <c r="A127" s="113" t="s">
        <v>1027</v>
      </c>
      <c r="B127" s="114" t="s">
        <v>1028</v>
      </c>
    </row>
    <row r="128" spans="1:2" ht="12.75" customHeight="1">
      <c r="A128" s="113" t="s">
        <v>1029</v>
      </c>
      <c r="B128" s="114" t="s">
        <v>1030</v>
      </c>
    </row>
    <row r="129" spans="1:2" ht="12.75" customHeight="1">
      <c r="A129" s="113" t="s">
        <v>1031</v>
      </c>
      <c r="B129" s="114" t="s">
        <v>1032</v>
      </c>
    </row>
    <row r="130" spans="1:2" ht="12.75" customHeight="1">
      <c r="A130" s="113" t="s">
        <v>1033</v>
      </c>
      <c r="B130" s="114" t="s">
        <v>1034</v>
      </c>
    </row>
    <row r="131" spans="1:2" ht="12.75" customHeight="1">
      <c r="A131" s="113" t="s">
        <v>1035</v>
      </c>
      <c r="B131" s="114" t="s">
        <v>1036</v>
      </c>
    </row>
    <row r="132" spans="1:2" ht="12.75" customHeight="1">
      <c r="A132" s="113" t="s">
        <v>1037</v>
      </c>
      <c r="B132" s="114" t="s">
        <v>1038</v>
      </c>
    </row>
    <row r="133" spans="1:2" ht="12.75" customHeight="1">
      <c r="A133" s="113" t="s">
        <v>1039</v>
      </c>
      <c r="B133" s="114" t="s">
        <v>1040</v>
      </c>
    </row>
    <row r="134" spans="1:2" ht="12.75" customHeight="1">
      <c r="A134" s="113" t="s">
        <v>1041</v>
      </c>
      <c r="B134" s="114" t="s">
        <v>1042</v>
      </c>
    </row>
    <row r="135" spans="1:2" ht="12.75" customHeight="1">
      <c r="A135" s="113" t="s">
        <v>1043</v>
      </c>
      <c r="B135" s="114" t="s">
        <v>1044</v>
      </c>
    </row>
    <row r="136" spans="1:2" ht="12.75" customHeight="1">
      <c r="A136" s="113" t="s">
        <v>1045</v>
      </c>
      <c r="B136" s="114" t="s">
        <v>931</v>
      </c>
    </row>
    <row r="137" spans="1:2" ht="12.75" customHeight="1">
      <c r="A137" s="113" t="s">
        <v>1046</v>
      </c>
      <c r="B137" s="114" t="s">
        <v>1939</v>
      </c>
    </row>
    <row r="138" spans="1:2" ht="12.75" customHeight="1">
      <c r="A138" s="113" t="s">
        <v>1047</v>
      </c>
      <c r="B138" s="114" t="s">
        <v>1940</v>
      </c>
    </row>
    <row r="139" spans="1:2" ht="12.75" customHeight="1">
      <c r="A139" s="113" t="s">
        <v>1048</v>
      </c>
      <c r="B139" s="114" t="s">
        <v>1049</v>
      </c>
    </row>
    <row r="140" spans="1:2" ht="12.75" customHeight="1">
      <c r="A140" s="113" t="s">
        <v>1050</v>
      </c>
      <c r="B140" s="114" t="s">
        <v>1051</v>
      </c>
    </row>
    <row r="141" spans="1:2" ht="12.75" customHeight="1">
      <c r="A141" s="113" t="s">
        <v>1052</v>
      </c>
      <c r="B141" s="114" t="s">
        <v>1053</v>
      </c>
    </row>
    <row r="142" spans="1:2" ht="12.75" customHeight="1">
      <c r="A142" s="113" t="s">
        <v>1054</v>
      </c>
      <c r="B142" s="114" t="s">
        <v>1055</v>
      </c>
    </row>
    <row r="143" spans="1:2" ht="12.75" customHeight="1">
      <c r="A143" s="113" t="s">
        <v>1056</v>
      </c>
      <c r="B143" s="114" t="s">
        <v>1057</v>
      </c>
    </row>
    <row r="144" spans="1:2" ht="12.75" customHeight="1">
      <c r="A144" s="113" t="s">
        <v>1058</v>
      </c>
      <c r="B144" s="114" t="s">
        <v>1060</v>
      </c>
    </row>
    <row r="145" spans="1:2" ht="12.75" customHeight="1">
      <c r="A145" s="113" t="s">
        <v>1061</v>
      </c>
      <c r="B145" s="114" t="s">
        <v>1062</v>
      </c>
    </row>
    <row r="146" spans="1:2" ht="12.75" customHeight="1">
      <c r="A146" s="113" t="s">
        <v>1063</v>
      </c>
      <c r="B146" s="114" t="s">
        <v>1064</v>
      </c>
    </row>
    <row r="147" spans="1:2" ht="12.75" customHeight="1">
      <c r="A147" s="113" t="s">
        <v>1065</v>
      </c>
      <c r="B147" s="114" t="s">
        <v>1066</v>
      </c>
    </row>
    <row r="148" spans="1:2" ht="12.75" customHeight="1">
      <c r="A148" s="113" t="s">
        <v>1067</v>
      </c>
      <c r="B148" s="114" t="s">
        <v>1068</v>
      </c>
    </row>
    <row r="149" spans="1:2" ht="12.75" customHeight="1">
      <c r="A149" s="113" t="s">
        <v>1069</v>
      </c>
      <c r="B149" s="114" t="s">
        <v>1070</v>
      </c>
    </row>
    <row r="150" spans="1:2" ht="12.75" customHeight="1">
      <c r="A150" s="113" t="s">
        <v>1071</v>
      </c>
      <c r="B150" s="114" t="s">
        <v>1072</v>
      </c>
    </row>
    <row r="151" spans="1:2" ht="12.75" customHeight="1">
      <c r="A151" s="113" t="s">
        <v>1073</v>
      </c>
      <c r="B151" s="114" t="s">
        <v>1074</v>
      </c>
    </row>
    <row r="152" spans="1:2" ht="12.75" customHeight="1">
      <c r="A152" s="113" t="s">
        <v>1075</v>
      </c>
      <c r="B152" s="114" t="s">
        <v>1076</v>
      </c>
    </row>
    <row r="153" spans="1:2" ht="12.75" customHeight="1">
      <c r="A153" s="113" t="s">
        <v>1077</v>
      </c>
      <c r="B153" s="114" t="s">
        <v>1078</v>
      </c>
    </row>
    <row r="154" spans="1:2" ht="12.75" customHeight="1">
      <c r="A154" s="113" t="s">
        <v>1079</v>
      </c>
      <c r="B154" s="114" t="s">
        <v>1080</v>
      </c>
    </row>
    <row r="155" spans="1:2" ht="12.75" customHeight="1">
      <c r="A155" s="113" t="s">
        <v>1081</v>
      </c>
      <c r="B155" s="114" t="s">
        <v>1082</v>
      </c>
    </row>
    <row r="156" spans="1:2" ht="12.75" customHeight="1">
      <c r="A156" s="113" t="s">
        <v>1083</v>
      </c>
      <c r="B156" s="114" t="s">
        <v>1084</v>
      </c>
    </row>
    <row r="157" spans="1:2" ht="12.75" customHeight="1">
      <c r="A157" s="113" t="s">
        <v>1085</v>
      </c>
      <c r="B157" s="114" t="s">
        <v>1086</v>
      </c>
    </row>
    <row r="158" spans="1:2" ht="12.75" customHeight="1">
      <c r="A158" s="113" t="s">
        <v>1087</v>
      </c>
      <c r="B158" s="114" t="s">
        <v>1088</v>
      </c>
    </row>
    <row r="159" spans="1:2" ht="12.75" customHeight="1">
      <c r="A159" s="113" t="s">
        <v>1089</v>
      </c>
      <c r="B159" s="114" t="s">
        <v>1090</v>
      </c>
    </row>
    <row r="160" spans="1:2" ht="12.75" customHeight="1">
      <c r="A160" s="113" t="s">
        <v>1091</v>
      </c>
      <c r="B160" s="114" t="s">
        <v>1092</v>
      </c>
    </row>
    <row r="161" spans="1:2" ht="12.75" customHeight="1">
      <c r="A161" s="113" t="s">
        <v>1093</v>
      </c>
      <c r="B161" s="114" t="s">
        <v>1094</v>
      </c>
    </row>
    <row r="162" spans="1:2" ht="12.75" customHeight="1">
      <c r="A162" s="113" t="s">
        <v>1095</v>
      </c>
      <c r="B162" s="114" t="s">
        <v>1096</v>
      </c>
    </row>
    <row r="163" spans="1:2" ht="12.75" customHeight="1">
      <c r="A163" s="113" t="s">
        <v>1097</v>
      </c>
      <c r="B163" s="114" t="s">
        <v>1098</v>
      </c>
    </row>
    <row r="164" spans="1:2" ht="12.75" customHeight="1">
      <c r="A164" s="113" t="s">
        <v>1099</v>
      </c>
      <c r="B164" s="114" t="s">
        <v>1100</v>
      </c>
    </row>
    <row r="165" spans="1:2" ht="12.75" customHeight="1">
      <c r="A165" s="113" t="s">
        <v>1101</v>
      </c>
      <c r="B165" s="114" t="s">
        <v>1102</v>
      </c>
    </row>
    <row r="166" spans="1:2" ht="12.75" customHeight="1">
      <c r="A166" s="113" t="s">
        <v>1103</v>
      </c>
      <c r="B166" s="114" t="s">
        <v>1104</v>
      </c>
    </row>
    <row r="167" spans="1:2" ht="12.75" customHeight="1">
      <c r="A167" s="113" t="s">
        <v>1105</v>
      </c>
      <c r="B167" s="114" t="s">
        <v>1106</v>
      </c>
    </row>
    <row r="168" spans="1:2" ht="12.75" customHeight="1">
      <c r="A168" s="113" t="s">
        <v>1107</v>
      </c>
      <c r="B168" s="114" t="s">
        <v>1108</v>
      </c>
    </row>
    <row r="169" spans="1:2" ht="12.75" customHeight="1">
      <c r="A169" s="113" t="s">
        <v>1109</v>
      </c>
      <c r="B169" s="114" t="s">
        <v>1110</v>
      </c>
    </row>
    <row r="170" spans="1:2" ht="12.75" customHeight="1">
      <c r="A170" s="113" t="s">
        <v>1111</v>
      </c>
      <c r="B170" s="114" t="s">
        <v>1112</v>
      </c>
    </row>
    <row r="171" spans="1:2" ht="12.75" customHeight="1">
      <c r="A171" s="113" t="s">
        <v>1113</v>
      </c>
      <c r="B171" s="114" t="s">
        <v>1114</v>
      </c>
    </row>
    <row r="172" spans="1:2" ht="12.75" customHeight="1">
      <c r="A172" s="113" t="s">
        <v>1115</v>
      </c>
      <c r="B172" s="114" t="s">
        <v>1116</v>
      </c>
    </row>
    <row r="173" spans="1:2" ht="12.75" customHeight="1">
      <c r="A173" s="113" t="s">
        <v>1117</v>
      </c>
      <c r="B173" s="114" t="s">
        <v>1118</v>
      </c>
    </row>
    <row r="174" spans="1:2" ht="12.75" customHeight="1">
      <c r="A174" s="113" t="s">
        <v>1119</v>
      </c>
      <c r="B174" s="114" t="s">
        <v>1122</v>
      </c>
    </row>
    <row r="175" spans="1:2" ht="12.75" customHeight="1">
      <c r="A175" s="113" t="s">
        <v>1123</v>
      </c>
      <c r="B175" s="114" t="s">
        <v>1124</v>
      </c>
    </row>
    <row r="176" spans="1:2" ht="12.75" customHeight="1">
      <c r="A176" s="113" t="s">
        <v>1125</v>
      </c>
      <c r="B176" s="114" t="s">
        <v>1126</v>
      </c>
    </row>
    <row r="177" spans="1:2" ht="12.75" customHeight="1">
      <c r="A177" s="113" t="s">
        <v>1127</v>
      </c>
      <c r="B177" s="114" t="s">
        <v>1128</v>
      </c>
    </row>
    <row r="178" spans="1:2" ht="12.75" customHeight="1">
      <c r="A178" s="113" t="s">
        <v>1129</v>
      </c>
      <c r="B178" s="114" t="s">
        <v>1130</v>
      </c>
    </row>
    <row r="179" spans="1:2" ht="12.75" customHeight="1">
      <c r="A179" s="113" t="s">
        <v>1131</v>
      </c>
      <c r="B179" s="114" t="s">
        <v>1132</v>
      </c>
    </row>
    <row r="180" spans="1:2" ht="12.75" customHeight="1">
      <c r="A180" s="113" t="s">
        <v>1133</v>
      </c>
      <c r="B180" s="114" t="s">
        <v>1134</v>
      </c>
    </row>
    <row r="181" spans="1:2" ht="12.75" customHeight="1">
      <c r="A181" s="113" t="s">
        <v>1135</v>
      </c>
      <c r="B181" s="114" t="s">
        <v>1136</v>
      </c>
    </row>
    <row r="182" spans="1:2" ht="12.75" customHeight="1">
      <c r="A182" s="113" t="s">
        <v>1137</v>
      </c>
      <c r="B182" s="114" t="s">
        <v>1138</v>
      </c>
    </row>
    <row r="183" spans="1:2" ht="12.75" customHeight="1">
      <c r="A183" s="113" t="s">
        <v>1139</v>
      </c>
      <c r="B183" s="114" t="s">
        <v>1140</v>
      </c>
    </row>
    <row r="184" spans="1:2" ht="12.75" customHeight="1">
      <c r="A184" s="113" t="s">
        <v>1141</v>
      </c>
      <c r="B184" s="114" t="s">
        <v>1142</v>
      </c>
    </row>
    <row r="185" spans="1:2" ht="12.75" customHeight="1">
      <c r="A185" s="113" t="s">
        <v>1143</v>
      </c>
      <c r="B185" s="114" t="s">
        <v>1144</v>
      </c>
    </row>
    <row r="186" spans="1:2" ht="12.75" customHeight="1">
      <c r="A186" s="113" t="s">
        <v>1145</v>
      </c>
      <c r="B186" s="114" t="s">
        <v>1146</v>
      </c>
    </row>
    <row r="187" spans="1:2" ht="12.75" customHeight="1">
      <c r="A187" s="113" t="s">
        <v>1147</v>
      </c>
      <c r="B187" s="114" t="s">
        <v>1148</v>
      </c>
    </row>
    <row r="188" spans="1:2" ht="12.75" customHeight="1">
      <c r="A188" s="113" t="s">
        <v>1149</v>
      </c>
      <c r="B188" s="114" t="s">
        <v>1150</v>
      </c>
    </row>
    <row r="189" spans="1:2" ht="12.75" customHeight="1">
      <c r="A189" s="113" t="s">
        <v>1151</v>
      </c>
      <c r="B189" s="114" t="s">
        <v>1152</v>
      </c>
    </row>
    <row r="190" spans="1:2" ht="12.75" customHeight="1">
      <c r="A190" s="113" t="s">
        <v>1153</v>
      </c>
      <c r="B190" s="114" t="s">
        <v>1154</v>
      </c>
    </row>
    <row r="191" spans="1:2" ht="12.75" customHeight="1">
      <c r="A191" s="113" t="s">
        <v>1155</v>
      </c>
      <c r="B191" s="114" t="s">
        <v>1156</v>
      </c>
    </row>
    <row r="192" spans="1:2" ht="12.75" customHeight="1">
      <c r="A192" s="113" t="s">
        <v>1157</v>
      </c>
      <c r="B192" s="114" t="s">
        <v>1158</v>
      </c>
    </row>
    <row r="193" spans="1:2" ht="12.75" customHeight="1">
      <c r="A193" s="113" t="s">
        <v>1159</v>
      </c>
      <c r="B193" s="114" t="s">
        <v>1160</v>
      </c>
    </row>
    <row r="194" spans="1:2" ht="12.75" customHeight="1">
      <c r="A194" s="113" t="s">
        <v>1161</v>
      </c>
      <c r="B194" s="114" t="s">
        <v>1941</v>
      </c>
    </row>
    <row r="195" spans="1:2" ht="12.75" customHeight="1">
      <c r="A195" s="113" t="s">
        <v>1162</v>
      </c>
      <c r="B195" s="114" t="s">
        <v>1163</v>
      </c>
    </row>
    <row r="196" spans="1:2" ht="12.75" customHeight="1">
      <c r="A196" s="113" t="s">
        <v>1164</v>
      </c>
      <c r="B196" s="114" t="s">
        <v>1165</v>
      </c>
    </row>
    <row r="197" spans="1:2" ht="12.75" customHeight="1">
      <c r="A197" s="113" t="s">
        <v>1166</v>
      </c>
      <c r="B197" s="114" t="s">
        <v>1942</v>
      </c>
    </row>
    <row r="198" spans="1:2" ht="12.75" customHeight="1">
      <c r="A198" s="113" t="s">
        <v>1167</v>
      </c>
      <c r="B198" s="114" t="s">
        <v>1168</v>
      </c>
    </row>
    <row r="199" spans="1:2" ht="12.75" customHeight="1">
      <c r="A199" s="113" t="s">
        <v>1169</v>
      </c>
      <c r="B199" s="114" t="s">
        <v>1170</v>
      </c>
    </row>
    <row r="200" spans="1:2" ht="12.75" customHeight="1">
      <c r="A200" s="113" t="s">
        <v>1171</v>
      </c>
      <c r="B200" s="114" t="s">
        <v>1172</v>
      </c>
    </row>
    <row r="201" spans="1:2" ht="12.75" customHeight="1">
      <c r="A201" s="113" t="s">
        <v>1174</v>
      </c>
      <c r="B201" s="114" t="s">
        <v>1175</v>
      </c>
    </row>
    <row r="202" spans="1:2" ht="12.75" customHeight="1">
      <c r="A202" s="113" t="s">
        <v>1176</v>
      </c>
      <c r="B202" s="114" t="s">
        <v>1177</v>
      </c>
    </row>
    <row r="203" spans="1:2" ht="12.75" customHeight="1">
      <c r="A203" s="113" t="s">
        <v>1178</v>
      </c>
      <c r="B203" s="114" t="s">
        <v>1179</v>
      </c>
    </row>
    <row r="204" spans="1:2" ht="12.75" customHeight="1">
      <c r="A204" s="113" t="s">
        <v>1181</v>
      </c>
      <c r="B204" s="114" t="s">
        <v>1182</v>
      </c>
    </row>
    <row r="205" spans="1:2" ht="12.75" customHeight="1">
      <c r="A205" s="113" t="s">
        <v>1183</v>
      </c>
      <c r="B205" s="114" t="s">
        <v>1184</v>
      </c>
    </row>
    <row r="206" spans="1:2" ht="12.75" customHeight="1">
      <c r="A206" s="113" t="s">
        <v>1185</v>
      </c>
      <c r="B206" s="114" t="s">
        <v>1186</v>
      </c>
    </row>
    <row r="207" spans="1:2" ht="12.75" customHeight="1">
      <c r="A207" s="113" t="s">
        <v>1187</v>
      </c>
      <c r="B207" s="114" t="s">
        <v>1188</v>
      </c>
    </row>
    <row r="208" spans="1:2" ht="12.75" customHeight="1">
      <c r="A208" s="113" t="s">
        <v>1189</v>
      </c>
      <c r="B208" s="114" t="s">
        <v>1190</v>
      </c>
    </row>
    <row r="209" spans="1:2" ht="12.75" customHeight="1">
      <c r="A209" s="113" t="s">
        <v>1191</v>
      </c>
      <c r="B209" s="114" t="s">
        <v>1192</v>
      </c>
    </row>
    <row r="210" spans="1:2" ht="12.75" customHeight="1">
      <c r="A210" s="113" t="s">
        <v>1193</v>
      </c>
      <c r="B210" s="114" t="s">
        <v>1194</v>
      </c>
    </row>
    <row r="211" spans="1:2" ht="12.75" customHeight="1">
      <c r="A211" s="113" t="s">
        <v>1195</v>
      </c>
      <c r="B211" s="114" t="s">
        <v>1196</v>
      </c>
    </row>
    <row r="212" spans="1:2" ht="12.75" customHeight="1">
      <c r="A212" s="113" t="s">
        <v>1197</v>
      </c>
      <c r="B212" s="114" t="s">
        <v>1943</v>
      </c>
    </row>
    <row r="213" spans="1:2" ht="12.75" customHeight="1">
      <c r="A213" s="113" t="s">
        <v>1198</v>
      </c>
      <c r="B213" s="114" t="s">
        <v>1944</v>
      </c>
    </row>
    <row r="214" spans="1:2" ht="12.75" customHeight="1">
      <c r="A214" s="113" t="s">
        <v>1199</v>
      </c>
      <c r="B214" s="114" t="s">
        <v>1200</v>
      </c>
    </row>
    <row r="215" spans="1:2" ht="12.75" customHeight="1">
      <c r="A215" s="113" t="s">
        <v>1201</v>
      </c>
      <c r="B215" s="114" t="s">
        <v>1202</v>
      </c>
    </row>
    <row r="216" spans="1:2" ht="12.75" customHeight="1">
      <c r="A216" s="113" t="s">
        <v>1203</v>
      </c>
      <c r="B216" s="114" t="s">
        <v>1945</v>
      </c>
    </row>
    <row r="217" spans="1:2" ht="12.75" customHeight="1">
      <c r="A217" s="113" t="s">
        <v>1204</v>
      </c>
      <c r="B217" s="114" t="s">
        <v>1205</v>
      </c>
    </row>
    <row r="218" spans="1:2" ht="12.75" customHeight="1">
      <c r="A218" s="113" t="s">
        <v>1206</v>
      </c>
      <c r="B218" s="114" t="s">
        <v>1207</v>
      </c>
    </row>
    <row r="219" spans="1:2" ht="12.75" customHeight="1">
      <c r="A219" s="113" t="s">
        <v>1208</v>
      </c>
      <c r="B219" s="114" t="s">
        <v>1209</v>
      </c>
    </row>
    <row r="220" spans="1:2" ht="12.75" customHeight="1">
      <c r="A220" s="113" t="s">
        <v>1210</v>
      </c>
      <c r="B220" s="114" t="s">
        <v>1211</v>
      </c>
    </row>
    <row r="221" spans="1:2" ht="12.75" customHeight="1">
      <c r="A221" s="113" t="s">
        <v>1212</v>
      </c>
      <c r="B221" s="114" t="s">
        <v>1213</v>
      </c>
    </row>
    <row r="222" spans="1:2" ht="12.75" customHeight="1">
      <c r="A222" s="113" t="s">
        <v>1214</v>
      </c>
      <c r="B222" s="114" t="s">
        <v>1215</v>
      </c>
    </row>
    <row r="223" spans="1:2" ht="12.75" customHeight="1">
      <c r="A223" s="113" t="s">
        <v>1216</v>
      </c>
      <c r="B223" s="114" t="s">
        <v>1217</v>
      </c>
    </row>
    <row r="224" spans="1:2" ht="12.75" customHeight="1">
      <c r="A224" s="113" t="s">
        <v>1218</v>
      </c>
      <c r="B224" s="114" t="s">
        <v>1219</v>
      </c>
    </row>
    <row r="225" spans="1:2" ht="12.75" customHeight="1">
      <c r="A225" s="113" t="s">
        <v>1220</v>
      </c>
      <c r="B225" s="114" t="s">
        <v>1221</v>
      </c>
    </row>
    <row r="226" spans="1:2" ht="12.75" customHeight="1">
      <c r="A226" s="113" t="s">
        <v>1222</v>
      </c>
      <c r="B226" s="114" t="s">
        <v>1223</v>
      </c>
    </row>
    <row r="227" spans="1:2" ht="12.75" customHeight="1">
      <c r="A227" s="113" t="s">
        <v>1224</v>
      </c>
      <c r="B227" s="114" t="s">
        <v>1225</v>
      </c>
    </row>
    <row r="228" spans="1:2" ht="12.75" customHeight="1">
      <c r="A228" s="113" t="s">
        <v>1226</v>
      </c>
      <c r="B228" s="114" t="s">
        <v>1227</v>
      </c>
    </row>
    <row r="229" spans="1:2" ht="12.75" customHeight="1">
      <c r="A229" s="113" t="s">
        <v>1228</v>
      </c>
      <c r="B229" s="114" t="s">
        <v>1229</v>
      </c>
    </row>
    <row r="230" spans="1:2" ht="12.75" customHeight="1">
      <c r="A230" s="113" t="s">
        <v>1230</v>
      </c>
      <c r="B230" s="114" t="s">
        <v>1231</v>
      </c>
    </row>
    <row r="231" spans="1:2" ht="12.75" customHeight="1">
      <c r="A231" s="113" t="s">
        <v>1232</v>
      </c>
      <c r="B231" s="114" t="s">
        <v>1233</v>
      </c>
    </row>
    <row r="232" spans="1:2" ht="12.75" customHeight="1">
      <c r="A232" s="113" t="s">
        <v>1234</v>
      </c>
      <c r="B232" s="114" t="s">
        <v>1235</v>
      </c>
    </row>
    <row r="233" spans="1:2" ht="12.75" customHeight="1">
      <c r="A233" s="113" t="s">
        <v>1236</v>
      </c>
      <c r="B233" s="114" t="s">
        <v>1237</v>
      </c>
    </row>
    <row r="234" spans="1:2" ht="12.75" customHeight="1">
      <c r="A234" s="113" t="s">
        <v>1238</v>
      </c>
      <c r="B234" s="114" t="s">
        <v>1239</v>
      </c>
    </row>
    <row r="235" spans="1:2" ht="12.75" customHeight="1">
      <c r="A235" s="113" t="s">
        <v>1240</v>
      </c>
      <c r="B235" s="114" t="s">
        <v>1241</v>
      </c>
    </row>
    <row r="236" spans="1:2" ht="12.75" customHeight="1">
      <c r="A236" s="113" t="s">
        <v>1242</v>
      </c>
      <c r="B236" s="114" t="s">
        <v>1243</v>
      </c>
    </row>
    <row r="237" spans="1:2" ht="12.75" customHeight="1">
      <c r="A237" s="113" t="s">
        <v>1244</v>
      </c>
      <c r="B237" s="114" t="s">
        <v>1245</v>
      </c>
    </row>
    <row r="238" spans="1:2" ht="12.75" customHeight="1">
      <c r="A238" s="113" t="s">
        <v>1246</v>
      </c>
      <c r="B238" s="114" t="s">
        <v>1247</v>
      </c>
    </row>
    <row r="239" spans="1:2" ht="12.75" customHeight="1">
      <c r="A239" s="113" t="s">
        <v>1248</v>
      </c>
      <c r="B239" s="114" t="s">
        <v>1249</v>
      </c>
    </row>
    <row r="240" spans="1:2" ht="12.75" customHeight="1">
      <c r="A240" s="113" t="s">
        <v>1250</v>
      </c>
      <c r="B240" s="114" t="s">
        <v>1251</v>
      </c>
    </row>
    <row r="241" spans="1:2" ht="12.75" customHeight="1">
      <c r="A241" s="113" t="s">
        <v>1675</v>
      </c>
      <c r="B241" s="114" t="s">
        <v>1946</v>
      </c>
    </row>
    <row r="242" spans="1:2" ht="12.75" customHeight="1">
      <c r="A242" s="113" t="s">
        <v>1676</v>
      </c>
      <c r="B242" s="114" t="s">
        <v>1947</v>
      </c>
    </row>
    <row r="243" spans="1:2" ht="12.75" customHeight="1">
      <c r="A243" s="113" t="s">
        <v>1677</v>
      </c>
      <c r="B243" s="114" t="s">
        <v>1948</v>
      </c>
    </row>
    <row r="244" spans="1:2" ht="12.75" customHeight="1">
      <c r="A244" s="113" t="s">
        <v>1252</v>
      </c>
      <c r="B244" s="114" t="s">
        <v>1253</v>
      </c>
    </row>
    <row r="245" spans="1:2" ht="12.75" customHeight="1">
      <c r="A245" s="113" t="s">
        <v>1254</v>
      </c>
      <c r="B245" s="114" t="s">
        <v>1255</v>
      </c>
    </row>
    <row r="246" spans="1:2" ht="12.75" customHeight="1">
      <c r="A246" s="113" t="s">
        <v>1256</v>
      </c>
      <c r="B246" s="114" t="s">
        <v>1257</v>
      </c>
    </row>
    <row r="247" spans="1:2" ht="12.75" customHeight="1">
      <c r="A247" s="113" t="s">
        <v>1258</v>
      </c>
      <c r="B247" s="114" t="s">
        <v>1259</v>
      </c>
    </row>
    <row r="248" spans="1:2" ht="12.75" customHeight="1">
      <c r="A248" s="113" t="s">
        <v>1260</v>
      </c>
      <c r="B248" s="114" t="s">
        <v>1261</v>
      </c>
    </row>
    <row r="249" spans="1:2" ht="12.75" customHeight="1">
      <c r="A249" s="113" t="s">
        <v>1262</v>
      </c>
      <c r="B249" s="114" t="s">
        <v>1263</v>
      </c>
    </row>
    <row r="250" spans="1:2" ht="12.75" customHeight="1">
      <c r="A250" s="113" t="s">
        <v>1264</v>
      </c>
      <c r="B250" s="114" t="s">
        <v>1265</v>
      </c>
    </row>
    <row r="251" spans="1:2" ht="12.75" customHeight="1">
      <c r="A251" s="113" t="s">
        <v>1266</v>
      </c>
      <c r="B251" s="114" t="s">
        <v>1267</v>
      </c>
    </row>
    <row r="252" spans="1:2" ht="12.75" customHeight="1">
      <c r="A252" s="113" t="s">
        <v>1268</v>
      </c>
      <c r="B252" s="114" t="s">
        <v>1269</v>
      </c>
    </row>
    <row r="253" spans="1:2" ht="12.75" customHeight="1">
      <c r="A253" s="113" t="s">
        <v>1270</v>
      </c>
      <c r="B253" s="114" t="s">
        <v>1271</v>
      </c>
    </row>
    <row r="254" spans="1:2" ht="12.75" customHeight="1">
      <c r="A254" s="113" t="s">
        <v>1272</v>
      </c>
      <c r="B254" s="114" t="s">
        <v>1273</v>
      </c>
    </row>
    <row r="255" spans="1:2" ht="12.75" customHeight="1">
      <c r="A255" s="113" t="s">
        <v>1274</v>
      </c>
      <c r="B255" s="114" t="s">
        <v>1275</v>
      </c>
    </row>
    <row r="256" spans="1:2" ht="12.75" customHeight="1">
      <c r="A256" s="113" t="s">
        <v>1276</v>
      </c>
      <c r="B256" s="114" t="s">
        <v>1277</v>
      </c>
    </row>
    <row r="257" spans="1:2" ht="12.75" customHeight="1">
      <c r="A257" s="113" t="s">
        <v>1278</v>
      </c>
      <c r="B257" s="114" t="s">
        <v>1279</v>
      </c>
    </row>
    <row r="258" spans="1:2" ht="12.75" customHeight="1">
      <c r="A258" s="113" t="s">
        <v>1280</v>
      </c>
      <c r="B258" s="114" t="s">
        <v>1281</v>
      </c>
    </row>
    <row r="259" spans="1:2" ht="12.75" customHeight="1">
      <c r="A259" s="113" t="s">
        <v>1282</v>
      </c>
      <c r="B259" s="114" t="s">
        <v>1283</v>
      </c>
    </row>
    <row r="260" spans="1:2" ht="12.75" customHeight="1">
      <c r="A260" s="113" t="s">
        <v>1284</v>
      </c>
      <c r="B260" s="114" t="s">
        <v>1285</v>
      </c>
    </row>
    <row r="261" spans="1:2" ht="12.75" customHeight="1">
      <c r="A261" s="113" t="s">
        <v>1286</v>
      </c>
      <c r="B261" s="114" t="s">
        <v>1287</v>
      </c>
    </row>
    <row r="262" spans="1:2" ht="12.75" customHeight="1">
      <c r="A262" s="113" t="s">
        <v>1288</v>
      </c>
      <c r="B262" s="114" t="s">
        <v>1289</v>
      </c>
    </row>
    <row r="263" spans="1:2" ht="12.75" customHeight="1">
      <c r="A263" s="113" t="s">
        <v>1290</v>
      </c>
      <c r="B263" s="114" t="s">
        <v>1291</v>
      </c>
    </row>
    <row r="264" spans="1:2" ht="12.75" customHeight="1">
      <c r="A264" s="113" t="s">
        <v>1292</v>
      </c>
      <c r="B264" s="114" t="s">
        <v>1293</v>
      </c>
    </row>
    <row r="265" spans="1:2" ht="12.75" customHeight="1">
      <c r="A265" s="113" t="s">
        <v>1294</v>
      </c>
      <c r="B265" s="114" t="s">
        <v>1295</v>
      </c>
    </row>
    <row r="266" spans="1:2" ht="12.75" customHeight="1">
      <c r="A266" s="113" t="s">
        <v>1296</v>
      </c>
      <c r="B266" s="114" t="s">
        <v>1297</v>
      </c>
    </row>
    <row r="267" spans="1:2" ht="12.75" customHeight="1">
      <c r="A267" s="113" t="s">
        <v>1298</v>
      </c>
      <c r="B267" s="114" t="s">
        <v>1299</v>
      </c>
    </row>
    <row r="268" spans="1:2" ht="12.75" customHeight="1">
      <c r="A268" s="113" t="s">
        <v>1300</v>
      </c>
      <c r="B268" s="114" t="s">
        <v>1301</v>
      </c>
    </row>
    <row r="269" spans="1:2" ht="12.75" customHeight="1">
      <c r="A269" s="113" t="s">
        <v>1302</v>
      </c>
      <c r="B269" s="114" t="s">
        <v>1303</v>
      </c>
    </row>
    <row r="270" spans="1:2" ht="12.75" customHeight="1">
      <c r="A270" s="113" t="s">
        <v>1304</v>
      </c>
      <c r="B270" s="114" t="s">
        <v>1305</v>
      </c>
    </row>
    <row r="271" spans="1:2" ht="12.75" customHeight="1">
      <c r="A271" s="113" t="s">
        <v>1306</v>
      </c>
      <c r="B271" s="114" t="s">
        <v>1307</v>
      </c>
    </row>
    <row r="272" spans="1:2" ht="12.75" customHeight="1">
      <c r="A272" s="113" t="s">
        <v>1308</v>
      </c>
      <c r="B272" s="114" t="s">
        <v>1309</v>
      </c>
    </row>
    <row r="273" spans="1:2" ht="12.75" customHeight="1">
      <c r="A273" s="113" t="s">
        <v>1310</v>
      </c>
      <c r="B273" s="114" t="s">
        <v>1311</v>
      </c>
    </row>
    <row r="274" spans="1:2" ht="12.75" customHeight="1">
      <c r="A274" s="113" t="s">
        <v>1312</v>
      </c>
      <c r="B274" s="114" t="s">
        <v>1313</v>
      </c>
    </row>
    <row r="275" spans="1:2" ht="12.75" customHeight="1">
      <c r="A275" s="113" t="s">
        <v>1314</v>
      </c>
      <c r="B275" s="114" t="s">
        <v>1315</v>
      </c>
    </row>
    <row r="276" spans="1:2" ht="12.75" customHeight="1">
      <c r="A276" s="113" t="s">
        <v>1316</v>
      </c>
      <c r="B276" s="114" t="s">
        <v>1317</v>
      </c>
    </row>
    <row r="277" spans="1:2" ht="12.75" customHeight="1">
      <c r="A277" s="113" t="s">
        <v>1318</v>
      </c>
      <c r="B277" s="114" t="s">
        <v>1319</v>
      </c>
    </row>
    <row r="278" spans="1:2" ht="12.75" customHeight="1">
      <c r="A278" s="113" t="s">
        <v>1320</v>
      </c>
      <c r="B278" s="114" t="s">
        <v>1321</v>
      </c>
    </row>
    <row r="279" spans="1:2" ht="12.75" customHeight="1">
      <c r="A279" s="113" t="s">
        <v>1322</v>
      </c>
      <c r="B279" s="114" t="s">
        <v>1323</v>
      </c>
    </row>
    <row r="280" spans="1:2" ht="12.75" customHeight="1">
      <c r="A280" s="113" t="s">
        <v>1324</v>
      </c>
      <c r="B280" s="114" t="s">
        <v>1325</v>
      </c>
    </row>
    <row r="281" spans="1:2" ht="12.75" customHeight="1">
      <c r="A281" s="113" t="s">
        <v>1326</v>
      </c>
      <c r="B281" s="114" t="s">
        <v>1327</v>
      </c>
    </row>
    <row r="282" spans="1:2" ht="12.75" customHeight="1">
      <c r="A282" s="113" t="s">
        <v>1328</v>
      </c>
      <c r="B282" s="114" t="s">
        <v>1329</v>
      </c>
    </row>
    <row r="283" spans="1:2" ht="12.75" customHeight="1">
      <c r="A283" s="113" t="s">
        <v>1330</v>
      </c>
      <c r="B283" s="114" t="s">
        <v>1331</v>
      </c>
    </row>
    <row r="284" spans="1:2" ht="12.75" customHeight="1">
      <c r="A284" s="113" t="s">
        <v>1332</v>
      </c>
      <c r="B284" s="114" t="s">
        <v>1333</v>
      </c>
    </row>
    <row r="285" spans="1:2" ht="12.75" customHeight="1">
      <c r="A285" s="113" t="s">
        <v>1334</v>
      </c>
      <c r="B285" s="114" t="s">
        <v>1335</v>
      </c>
    </row>
    <row r="286" spans="1:2" ht="12.75" customHeight="1">
      <c r="A286" s="113" t="s">
        <v>1336</v>
      </c>
      <c r="B286" s="114" t="s">
        <v>1337</v>
      </c>
    </row>
    <row r="287" spans="1:2" ht="12.75" customHeight="1">
      <c r="A287" s="113" t="s">
        <v>1338</v>
      </c>
      <c r="B287" s="114" t="s">
        <v>1339</v>
      </c>
    </row>
    <row r="288" spans="1:2" ht="12.75" customHeight="1">
      <c r="A288" s="113" t="s">
        <v>1340</v>
      </c>
      <c r="B288" s="114" t="s">
        <v>1949</v>
      </c>
    </row>
    <row r="289" spans="1:2" ht="12.75" customHeight="1">
      <c r="A289" s="113" t="s">
        <v>1359</v>
      </c>
      <c r="B289" s="114" t="s">
        <v>1360</v>
      </c>
    </row>
    <row r="290" spans="1:2" ht="12.75" customHeight="1">
      <c r="A290" s="113" t="s">
        <v>1361</v>
      </c>
      <c r="B290" s="114" t="s">
        <v>1362</v>
      </c>
    </row>
    <row r="291" spans="1:2" ht="12.75" customHeight="1">
      <c r="A291" s="113" t="s">
        <v>1363</v>
      </c>
      <c r="B291" s="114" t="s">
        <v>1364</v>
      </c>
    </row>
    <row r="292" spans="1:2" ht="12.75" customHeight="1">
      <c r="A292" s="113" t="s">
        <v>1365</v>
      </c>
      <c r="B292" s="114" t="s">
        <v>1366</v>
      </c>
    </row>
    <row r="293" spans="1:2" ht="12.75" customHeight="1">
      <c r="A293" s="113" t="s">
        <v>1367</v>
      </c>
      <c r="B293" s="114" t="s">
        <v>1368</v>
      </c>
    </row>
    <row r="294" spans="1:2" ht="12.75" customHeight="1">
      <c r="A294" s="113" t="s">
        <v>1369</v>
      </c>
      <c r="B294" s="114" t="s">
        <v>1370</v>
      </c>
    </row>
    <row r="295" spans="1:2" ht="12.75" customHeight="1">
      <c r="A295" s="113" t="s">
        <v>1371</v>
      </c>
      <c r="B295" s="114" t="s">
        <v>1372</v>
      </c>
    </row>
    <row r="296" spans="1:2" ht="12.75" customHeight="1">
      <c r="A296" s="113" t="s">
        <v>1373</v>
      </c>
      <c r="B296" s="114" t="s">
        <v>1374</v>
      </c>
    </row>
    <row r="297" spans="1:2" ht="12.75" customHeight="1">
      <c r="A297" s="113" t="s">
        <v>1375</v>
      </c>
      <c r="B297" s="114" t="s">
        <v>1376</v>
      </c>
    </row>
    <row r="298" spans="1:2" ht="12.75" customHeight="1">
      <c r="A298" s="113" t="s">
        <v>1678</v>
      </c>
      <c r="B298" s="114" t="s">
        <v>1950</v>
      </c>
    </row>
    <row r="299" spans="1:2" ht="12.75" customHeight="1">
      <c r="A299" s="113" t="s">
        <v>1679</v>
      </c>
      <c r="B299" s="114" t="s">
        <v>1951</v>
      </c>
    </row>
    <row r="300" spans="1:2" ht="12.75" customHeight="1">
      <c r="A300" s="113" t="s">
        <v>1680</v>
      </c>
      <c r="B300" s="114" t="s">
        <v>1952</v>
      </c>
    </row>
    <row r="301" spans="1:2" ht="12.75" customHeight="1">
      <c r="A301" s="113" t="s">
        <v>1681</v>
      </c>
      <c r="B301" s="114" t="s">
        <v>1953</v>
      </c>
    </row>
    <row r="302" spans="1:2" ht="12.75" customHeight="1">
      <c r="A302" s="113" t="s">
        <v>1682</v>
      </c>
      <c r="B302" s="114" t="s">
        <v>1954</v>
      </c>
    </row>
    <row r="303" spans="1:2" ht="12.75" customHeight="1">
      <c r="A303" s="113" t="s">
        <v>1377</v>
      </c>
      <c r="B303" s="114" t="s">
        <v>1378</v>
      </c>
    </row>
    <row r="304" spans="1:2" ht="12.75" customHeight="1">
      <c r="A304" s="113" t="s">
        <v>1379</v>
      </c>
      <c r="B304" s="114" t="s">
        <v>1380</v>
      </c>
    </row>
    <row r="305" spans="1:2" ht="12.75" customHeight="1">
      <c r="A305" s="113" t="s">
        <v>1381</v>
      </c>
      <c r="B305" s="114" t="s">
        <v>1382</v>
      </c>
    </row>
    <row r="306" spans="1:2" ht="12.75" customHeight="1">
      <c r="A306" s="113" t="s">
        <v>1383</v>
      </c>
      <c r="B306" s="114" t="s">
        <v>1384</v>
      </c>
    </row>
    <row r="307" spans="1:2" ht="12.75" customHeight="1">
      <c r="A307" s="113" t="s">
        <v>1385</v>
      </c>
      <c r="B307" s="114" t="s">
        <v>1386</v>
      </c>
    </row>
    <row r="308" spans="1:2" ht="12.75" customHeight="1">
      <c r="A308" s="113" t="s">
        <v>1387</v>
      </c>
      <c r="B308" s="114" t="s">
        <v>1388</v>
      </c>
    </row>
    <row r="309" spans="1:2" ht="12.75" customHeight="1">
      <c r="A309" s="113" t="s">
        <v>1389</v>
      </c>
      <c r="B309" s="114" t="s">
        <v>1390</v>
      </c>
    </row>
    <row r="310" spans="1:2" ht="12.75" customHeight="1">
      <c r="A310" s="113" t="s">
        <v>1683</v>
      </c>
      <c r="B310" s="114" t="s">
        <v>1955</v>
      </c>
    </row>
    <row r="311" spans="1:2" ht="12.75" customHeight="1">
      <c r="A311" s="113" t="s">
        <v>1684</v>
      </c>
      <c r="B311" s="114" t="s">
        <v>1956</v>
      </c>
    </row>
    <row r="312" spans="1:2" ht="12.75" customHeight="1">
      <c r="A312" s="113" t="s">
        <v>1391</v>
      </c>
      <c r="B312" s="114" t="s">
        <v>1392</v>
      </c>
    </row>
    <row r="313" spans="1:2" ht="12.75" customHeight="1">
      <c r="A313" s="113" t="s">
        <v>1393</v>
      </c>
      <c r="B313" s="114" t="s">
        <v>1394</v>
      </c>
    </row>
    <row r="314" spans="1:2" ht="12.75" customHeight="1">
      <c r="A314" s="113" t="s">
        <v>1395</v>
      </c>
      <c r="B314" s="114" t="s">
        <v>1396</v>
      </c>
    </row>
    <row r="315" spans="1:2" ht="12.75" customHeight="1">
      <c r="A315" s="113" t="s">
        <v>1397</v>
      </c>
      <c r="B315" s="114" t="s">
        <v>1398</v>
      </c>
    </row>
    <row r="316" spans="1:2" ht="12.75" customHeight="1">
      <c r="A316" s="113" t="s">
        <v>1399</v>
      </c>
      <c r="B316" s="114" t="s">
        <v>1400</v>
      </c>
    </row>
    <row r="317" spans="1:2" ht="12.75" customHeight="1">
      <c r="A317" s="113" t="s">
        <v>1401</v>
      </c>
      <c r="B317" s="114" t="s">
        <v>1402</v>
      </c>
    </row>
    <row r="318" spans="1:2" ht="12.75" customHeight="1">
      <c r="A318" s="113" t="s">
        <v>1403</v>
      </c>
      <c r="B318" s="114" t="s">
        <v>1957</v>
      </c>
    </row>
    <row r="319" spans="1:2" ht="12.75" customHeight="1">
      <c r="A319" s="113" t="s">
        <v>1404</v>
      </c>
      <c r="B319" s="114" t="s">
        <v>1405</v>
      </c>
    </row>
    <row r="320" spans="1:2" ht="12.75" customHeight="1">
      <c r="A320" s="113" t="s">
        <v>1410</v>
      </c>
      <c r="B320" s="114" t="s">
        <v>1411</v>
      </c>
    </row>
    <row r="321" spans="1:2" ht="12.75" customHeight="1">
      <c r="A321" s="113" t="s">
        <v>1412</v>
      </c>
      <c r="B321" s="114" t="s">
        <v>1413</v>
      </c>
    </row>
    <row r="322" spans="1:2" ht="12.75" customHeight="1">
      <c r="A322" s="113" t="s">
        <v>1414</v>
      </c>
      <c r="B322" s="114" t="s">
        <v>1415</v>
      </c>
    </row>
    <row r="323" spans="1:2" ht="12.75" customHeight="1">
      <c r="A323" s="113" t="s">
        <v>1416</v>
      </c>
      <c r="B323" s="114" t="s">
        <v>1417</v>
      </c>
    </row>
    <row r="324" spans="1:2" ht="12.75" customHeight="1">
      <c r="A324" s="113" t="s">
        <v>1418</v>
      </c>
      <c r="B324" s="114" t="s">
        <v>1419</v>
      </c>
    </row>
    <row r="325" spans="1:2" ht="12.75" customHeight="1">
      <c r="A325" s="113" t="s">
        <v>1420</v>
      </c>
      <c r="B325" s="114" t="s">
        <v>1419</v>
      </c>
    </row>
    <row r="326" spans="1:2" ht="12.75" customHeight="1">
      <c r="A326" s="113" t="s">
        <v>1421</v>
      </c>
      <c r="B326" s="114" t="s">
        <v>1422</v>
      </c>
    </row>
    <row r="327" spans="1:2" ht="12.75" customHeight="1">
      <c r="A327" s="113" t="s">
        <v>1423</v>
      </c>
      <c r="B327" s="114" t="s">
        <v>1424</v>
      </c>
    </row>
    <row r="328" spans="1:2" ht="12.75" customHeight="1">
      <c r="A328" s="113" t="s">
        <v>1425</v>
      </c>
      <c r="B328" s="114" t="s">
        <v>1426</v>
      </c>
    </row>
    <row r="329" spans="1:2" ht="12.75" customHeight="1">
      <c r="A329" s="113" t="s">
        <v>1427</v>
      </c>
      <c r="B329" s="114" t="s">
        <v>1428</v>
      </c>
    </row>
    <row r="330" spans="1:2" ht="12.75" customHeight="1">
      <c r="A330" s="113" t="s">
        <v>1429</v>
      </c>
      <c r="B330" s="114" t="s">
        <v>1430</v>
      </c>
    </row>
    <row r="331" spans="1:2" ht="12.75" customHeight="1">
      <c r="A331" s="113" t="s">
        <v>1431</v>
      </c>
      <c r="B331" s="114" t="s">
        <v>1432</v>
      </c>
    </row>
    <row r="332" spans="1:2" ht="12.75" customHeight="1">
      <c r="A332" s="113" t="s">
        <v>1433</v>
      </c>
      <c r="B332" s="114" t="s">
        <v>1434</v>
      </c>
    </row>
    <row r="333" spans="1:2" ht="12.75" customHeight="1">
      <c r="A333" s="113" t="s">
        <v>1435</v>
      </c>
      <c r="B333" s="114" t="s">
        <v>1958</v>
      </c>
    </row>
    <row r="334" spans="1:2" ht="12.75" customHeight="1">
      <c r="A334" s="113" t="s">
        <v>1436</v>
      </c>
      <c r="B334" s="114" t="s">
        <v>1437</v>
      </c>
    </row>
    <row r="335" spans="1:2" ht="12.75" customHeight="1">
      <c r="A335" s="113" t="s">
        <v>1438</v>
      </c>
      <c r="B335" s="114" t="s">
        <v>1439</v>
      </c>
    </row>
    <row r="336" spans="1:2" ht="12.75" customHeight="1">
      <c r="A336" s="113" t="s">
        <v>1440</v>
      </c>
      <c r="B336" s="114" t="s">
        <v>1441</v>
      </c>
    </row>
    <row r="337" spans="1:2" ht="12.75" customHeight="1">
      <c r="A337" s="113" t="s">
        <v>1442</v>
      </c>
      <c r="B337" s="114" t="s">
        <v>1449</v>
      </c>
    </row>
    <row r="338" spans="1:2" ht="12.75" customHeight="1">
      <c r="A338" s="113" t="s">
        <v>1450</v>
      </c>
      <c r="B338" s="114" t="s">
        <v>1451</v>
      </c>
    </row>
    <row r="339" spans="1:2" ht="12.75" customHeight="1">
      <c r="A339" s="113" t="s">
        <v>1452</v>
      </c>
      <c r="B339" s="114" t="s">
        <v>1453</v>
      </c>
    </row>
    <row r="340" spans="1:2" ht="12.75" customHeight="1">
      <c r="A340" s="113" t="s">
        <v>1454</v>
      </c>
      <c r="B340" s="114" t="s">
        <v>1455</v>
      </c>
    </row>
    <row r="341" spans="1:2" ht="12.75" customHeight="1">
      <c r="A341" s="113" t="s">
        <v>1456</v>
      </c>
      <c r="B341" s="114" t="s">
        <v>1457</v>
      </c>
    </row>
    <row r="342" spans="1:2" ht="12.75" customHeight="1">
      <c r="A342" s="113" t="s">
        <v>1458</v>
      </c>
      <c r="B342" s="114" t="s">
        <v>1459</v>
      </c>
    </row>
    <row r="343" spans="1:2" ht="12.75" customHeight="1">
      <c r="A343" s="113" t="s">
        <v>1460</v>
      </c>
      <c r="B343" s="114" t="s">
        <v>1461</v>
      </c>
    </row>
    <row r="344" spans="1:2" ht="12.75" customHeight="1">
      <c r="A344" s="113" t="s">
        <v>1462</v>
      </c>
      <c r="B344" s="114" t="s">
        <v>1463</v>
      </c>
    </row>
    <row r="345" spans="1:2" ht="12.75" customHeight="1">
      <c r="A345" s="113" t="s">
        <v>1464</v>
      </c>
      <c r="B345" s="114" t="s">
        <v>1465</v>
      </c>
    </row>
    <row r="346" spans="1:2" ht="12.75" customHeight="1">
      <c r="A346" s="113" t="s">
        <v>1466</v>
      </c>
      <c r="B346" s="114" t="s">
        <v>1467</v>
      </c>
    </row>
    <row r="347" spans="1:2" ht="12.75" customHeight="1">
      <c r="A347" s="113" t="s">
        <v>1468</v>
      </c>
      <c r="B347" s="114" t="s">
        <v>1469</v>
      </c>
    </row>
    <row r="348" spans="1:2" ht="12.75" customHeight="1">
      <c r="A348" s="113" t="s">
        <v>1470</v>
      </c>
      <c r="B348" s="114" t="s">
        <v>1471</v>
      </c>
    </row>
    <row r="349" spans="1:2" ht="12.75" customHeight="1">
      <c r="A349" s="113" t="s">
        <v>1472</v>
      </c>
      <c r="B349" s="114" t="s">
        <v>1473</v>
      </c>
    </row>
    <row r="350" spans="1:2" ht="12.75" customHeight="1">
      <c r="A350" s="113" t="s">
        <v>1474</v>
      </c>
      <c r="B350" s="114" t="s">
        <v>1475</v>
      </c>
    </row>
    <row r="351" spans="1:2" ht="12.75" customHeight="1">
      <c r="A351" s="113" t="s">
        <v>1476</v>
      </c>
      <c r="B351" s="114" t="s">
        <v>1477</v>
      </c>
    </row>
    <row r="352" spans="1:2" ht="12.75" customHeight="1">
      <c r="A352" s="113" t="s">
        <v>1478</v>
      </c>
      <c r="B352" s="114" t="s">
        <v>1479</v>
      </c>
    </row>
    <row r="353" spans="1:2" ht="12.75" customHeight="1">
      <c r="A353" s="113" t="s">
        <v>1480</v>
      </c>
      <c r="B353" s="114" t="s">
        <v>1481</v>
      </c>
    </row>
    <row r="354" spans="1:2" ht="12.75" customHeight="1">
      <c r="A354" s="113" t="s">
        <v>1482</v>
      </c>
      <c r="B354" s="114" t="s">
        <v>1483</v>
      </c>
    </row>
    <row r="355" spans="1:2" ht="12.75" customHeight="1">
      <c r="A355" s="113" t="s">
        <v>1484</v>
      </c>
      <c r="B355" s="114" t="s">
        <v>1485</v>
      </c>
    </row>
    <row r="356" spans="1:2" ht="12.75" customHeight="1">
      <c r="A356" s="113" t="s">
        <v>1486</v>
      </c>
      <c r="B356" s="114" t="s">
        <v>1487</v>
      </c>
    </row>
    <row r="357" spans="1:2" ht="12.75" customHeight="1">
      <c r="A357" s="113" t="s">
        <v>1488</v>
      </c>
      <c r="B357" s="114" t="s">
        <v>1489</v>
      </c>
    </row>
    <row r="358" spans="1:2" ht="12.75" customHeight="1">
      <c r="A358" s="113" t="s">
        <v>1490</v>
      </c>
      <c r="B358" s="114" t="s">
        <v>1491</v>
      </c>
    </row>
    <row r="359" spans="1:2" ht="12.75" customHeight="1">
      <c r="A359" s="113" t="s">
        <v>1492</v>
      </c>
      <c r="B359" s="114" t="s">
        <v>1493</v>
      </c>
    </row>
    <row r="360" spans="1:2" ht="12.75" customHeight="1">
      <c r="A360" s="113" t="s">
        <v>1494</v>
      </c>
      <c r="B360" s="114" t="s">
        <v>1495</v>
      </c>
    </row>
    <row r="361" spans="1:2" ht="12.75" customHeight="1">
      <c r="A361" s="113" t="s">
        <v>1496</v>
      </c>
      <c r="B361" s="114" t="s">
        <v>1497</v>
      </c>
    </row>
    <row r="362" spans="1:2" ht="12.75" customHeight="1">
      <c r="A362" s="113" t="s">
        <v>1498</v>
      </c>
      <c r="B362" s="114" t="s">
        <v>1499</v>
      </c>
    </row>
    <row r="363" spans="1:2" ht="12.75" customHeight="1">
      <c r="A363" s="113" t="s">
        <v>1500</v>
      </c>
      <c r="B363" s="114" t="s">
        <v>1501</v>
      </c>
    </row>
    <row r="364" spans="1:2" ht="12.75" customHeight="1">
      <c r="A364" s="113" t="s">
        <v>1502</v>
      </c>
      <c r="B364" s="114" t="s">
        <v>1503</v>
      </c>
    </row>
    <row r="365" spans="1:2" ht="12.75" customHeight="1">
      <c r="A365" s="113" t="s">
        <v>1504</v>
      </c>
      <c r="B365" s="114" t="s">
        <v>1505</v>
      </c>
    </row>
    <row r="366" spans="1:2" ht="12.75" customHeight="1">
      <c r="A366" s="113" t="s">
        <v>1506</v>
      </c>
      <c r="B366" s="114" t="s">
        <v>1507</v>
      </c>
    </row>
    <row r="367" spans="1:2" ht="12.75" customHeight="1">
      <c r="A367" s="113" t="s">
        <v>1508</v>
      </c>
      <c r="B367" s="114" t="s">
        <v>1509</v>
      </c>
    </row>
    <row r="368" spans="1:2" ht="12.75" customHeight="1">
      <c r="A368" s="113" t="s">
        <v>1510</v>
      </c>
      <c r="B368" s="114" t="s">
        <v>1511</v>
      </c>
    </row>
    <row r="369" spans="1:2" ht="12.75" customHeight="1">
      <c r="A369" s="113" t="s">
        <v>1512</v>
      </c>
      <c r="B369" s="114" t="s">
        <v>1513</v>
      </c>
    </row>
    <row r="370" spans="1:2" ht="12.75" customHeight="1">
      <c r="A370" s="113" t="s">
        <v>1514</v>
      </c>
      <c r="B370" s="114" t="s">
        <v>1515</v>
      </c>
    </row>
    <row r="371" spans="1:2" ht="12.75" customHeight="1">
      <c r="A371" s="113" t="s">
        <v>1516</v>
      </c>
      <c r="B371" s="114" t="s">
        <v>1517</v>
      </c>
    </row>
    <row r="372" spans="1:2" ht="12.75" customHeight="1">
      <c r="A372" s="113" t="s">
        <v>1518</v>
      </c>
      <c r="B372" s="114" t="s">
        <v>1519</v>
      </c>
    </row>
    <row r="373" spans="1:2" ht="12.75" customHeight="1">
      <c r="A373" s="113" t="s">
        <v>1520</v>
      </c>
      <c r="B373" s="114" t="s">
        <v>1521</v>
      </c>
    </row>
    <row r="374" spans="1:2" ht="12.75" customHeight="1">
      <c r="A374" s="113" t="s">
        <v>1522</v>
      </c>
      <c r="B374" s="114" t="s">
        <v>1523</v>
      </c>
    </row>
    <row r="375" spans="1:2" ht="12.75" customHeight="1">
      <c r="A375" s="113" t="s">
        <v>1524</v>
      </c>
      <c r="B375" s="114" t="s">
        <v>1525</v>
      </c>
    </row>
    <row r="376" spans="1:2" ht="12.75" customHeight="1">
      <c r="A376" s="113" t="s">
        <v>1526</v>
      </c>
      <c r="B376" s="114" t="s">
        <v>1527</v>
      </c>
    </row>
    <row r="377" spans="1:2" ht="12.75" customHeight="1">
      <c r="A377" s="113" t="s">
        <v>1528</v>
      </c>
      <c r="B377" s="114" t="s">
        <v>1529</v>
      </c>
    </row>
    <row r="378" spans="1:2" ht="12.75" customHeight="1">
      <c r="A378" s="113" t="s">
        <v>1685</v>
      </c>
      <c r="B378" s="114" t="s">
        <v>1530</v>
      </c>
    </row>
    <row r="379" spans="1:2" ht="12.75" customHeight="1">
      <c r="A379" s="113" t="s">
        <v>1686</v>
      </c>
      <c r="B379" s="114" t="s">
        <v>1959</v>
      </c>
    </row>
    <row r="380" spans="1:2" ht="12.75" customHeight="1">
      <c r="A380" s="113" t="s">
        <v>1687</v>
      </c>
      <c r="B380" s="114" t="s">
        <v>1960</v>
      </c>
    </row>
    <row r="381" spans="1:2" ht="12.75" customHeight="1">
      <c r="A381" s="113" t="s">
        <v>1688</v>
      </c>
      <c r="B381" s="114" t="s">
        <v>1961</v>
      </c>
    </row>
    <row r="382" spans="1:2" ht="12.75" customHeight="1">
      <c r="A382" s="113" t="s">
        <v>1689</v>
      </c>
      <c r="B382" s="114" t="s">
        <v>1962</v>
      </c>
    </row>
    <row r="383" spans="1:2" ht="12.75" customHeight="1">
      <c r="A383" s="113" t="s">
        <v>1690</v>
      </c>
      <c r="B383" s="114" t="s">
        <v>1963</v>
      </c>
    </row>
    <row r="384" spans="1:2" ht="12.75" customHeight="1">
      <c r="A384" s="113" t="s">
        <v>1691</v>
      </c>
      <c r="B384" s="114" t="s">
        <v>1964</v>
      </c>
    </row>
    <row r="385" spans="1:2" ht="12.75" customHeight="1">
      <c r="A385" s="113" t="s">
        <v>1692</v>
      </c>
      <c r="B385" s="114" t="s">
        <v>1965</v>
      </c>
    </row>
    <row r="386" spans="1:2" ht="12.75" customHeight="1">
      <c r="A386" s="113" t="s">
        <v>1693</v>
      </c>
      <c r="B386" s="114" t="s">
        <v>1531</v>
      </c>
    </row>
    <row r="387" spans="1:2" ht="12.75" customHeight="1">
      <c r="A387" s="113" t="s">
        <v>1532</v>
      </c>
      <c r="B387" s="114" t="s">
        <v>1533</v>
      </c>
    </row>
    <row r="388" spans="1:2" ht="12.75" customHeight="1">
      <c r="A388" s="113" t="s">
        <v>1534</v>
      </c>
      <c r="B388" s="114" t="s">
        <v>1535</v>
      </c>
    </row>
    <row r="389" spans="1:2" ht="12.75" customHeight="1">
      <c r="A389" s="113" t="s">
        <v>1536</v>
      </c>
      <c r="B389" s="114" t="s">
        <v>1537</v>
      </c>
    </row>
    <row r="390" spans="1:2" ht="12.75" customHeight="1">
      <c r="A390" s="113" t="s">
        <v>1538</v>
      </c>
      <c r="B390" s="114" t="s">
        <v>1539</v>
      </c>
    </row>
    <row r="391" spans="1:2" ht="12.75" customHeight="1">
      <c r="A391" s="113" t="s">
        <v>1540</v>
      </c>
      <c r="B391" s="114" t="s">
        <v>1541</v>
      </c>
    </row>
    <row r="392" spans="1:2" ht="12.75" customHeight="1">
      <c r="A392" s="113" t="s">
        <v>1542</v>
      </c>
      <c r="B392" s="114" t="s">
        <v>1543</v>
      </c>
    </row>
    <row r="393" spans="1:2" ht="12.75" customHeight="1">
      <c r="A393" s="113" t="s">
        <v>1544</v>
      </c>
      <c r="B393" s="114" t="s">
        <v>1545</v>
      </c>
    </row>
    <row r="394" spans="1:2" ht="12.75" customHeight="1">
      <c r="A394" s="113" t="s">
        <v>1546</v>
      </c>
      <c r="B394" s="114" t="s">
        <v>1547</v>
      </c>
    </row>
    <row r="395" spans="1:2" ht="12.75" customHeight="1">
      <c r="A395" s="113" t="s">
        <v>1548</v>
      </c>
      <c r="B395" s="114" t="s">
        <v>1549</v>
      </c>
    </row>
    <row r="396" spans="1:2" ht="12.75" customHeight="1">
      <c r="A396" s="113" t="s">
        <v>1550</v>
      </c>
      <c r="B396" s="114" t="s">
        <v>1551</v>
      </c>
    </row>
    <row r="397" spans="1:2" ht="12.75" customHeight="1">
      <c r="A397" s="113" t="s">
        <v>1552</v>
      </c>
      <c r="B397" s="114" t="s">
        <v>1553</v>
      </c>
    </row>
    <row r="398" spans="1:2" ht="12.75" customHeight="1">
      <c r="A398" s="113" t="s">
        <v>1554</v>
      </c>
      <c r="B398" s="114" t="s">
        <v>1555</v>
      </c>
    </row>
    <row r="399" spans="1:2" ht="12.75" customHeight="1">
      <c r="A399" s="113" t="s">
        <v>1556</v>
      </c>
      <c r="B399" s="114" t="s">
        <v>1557</v>
      </c>
    </row>
    <row r="400" spans="1:2" ht="12.75" customHeight="1">
      <c r="A400" s="113" t="s">
        <v>1558</v>
      </c>
      <c r="B400" s="114" t="s">
        <v>1559</v>
      </c>
    </row>
    <row r="401" spans="1:2" ht="12.75" customHeight="1">
      <c r="A401" s="113" t="s">
        <v>1560</v>
      </c>
      <c r="B401" s="114" t="s">
        <v>1561</v>
      </c>
    </row>
    <row r="402" spans="1:2" ht="12.75" customHeight="1">
      <c r="A402" s="113" t="s">
        <v>1562</v>
      </c>
      <c r="B402" s="114" t="s">
        <v>1563</v>
      </c>
    </row>
    <row r="403" spans="1:2" ht="12.75" customHeight="1">
      <c r="A403" s="113" t="s">
        <v>1564</v>
      </c>
      <c r="B403" s="114" t="s">
        <v>1565</v>
      </c>
    </row>
    <row r="404" spans="1:2" ht="12.75" customHeight="1">
      <c r="A404" s="113" t="s">
        <v>1566</v>
      </c>
      <c r="B404" s="114" t="s">
        <v>1567</v>
      </c>
    </row>
    <row r="405" spans="1:2" ht="12.75" customHeight="1">
      <c r="A405" s="113" t="s">
        <v>1568</v>
      </c>
      <c r="B405" s="114" t="s">
        <v>1569</v>
      </c>
    </row>
    <row r="406" spans="1:2" ht="12.75" customHeight="1">
      <c r="A406" s="113" t="s">
        <v>1570</v>
      </c>
      <c r="B406" s="114" t="s">
        <v>1571</v>
      </c>
    </row>
    <row r="407" spans="1:2" ht="12.75" customHeight="1">
      <c r="A407" s="113" t="s">
        <v>1572</v>
      </c>
      <c r="B407" s="114" t="s">
        <v>1573</v>
      </c>
    </row>
    <row r="408" spans="1:2" ht="12.75" customHeight="1">
      <c r="A408" s="113" t="s">
        <v>1574</v>
      </c>
      <c r="B408" s="114" t="s">
        <v>1966</v>
      </c>
    </row>
    <row r="409" spans="1:2" ht="12.75" customHeight="1">
      <c r="A409" s="113" t="s">
        <v>1575</v>
      </c>
      <c r="B409" s="114" t="s">
        <v>1576</v>
      </c>
    </row>
    <row r="410" spans="1:2" ht="12.75" customHeight="1">
      <c r="A410" s="113" t="s">
        <v>1577</v>
      </c>
      <c r="B410" s="114" t="s">
        <v>1578</v>
      </c>
    </row>
    <row r="411" spans="1:2" ht="12.75" customHeight="1">
      <c r="A411" s="113" t="s">
        <v>1579</v>
      </c>
      <c r="B411" s="114" t="s">
        <v>1580</v>
      </c>
    </row>
    <row r="412" spans="1:2" ht="12.75" customHeight="1">
      <c r="A412" s="113" t="s">
        <v>1581</v>
      </c>
      <c r="B412" s="114" t="s">
        <v>1582</v>
      </c>
    </row>
    <row r="413" spans="1:2" ht="12.75" customHeight="1">
      <c r="A413" s="113" t="s">
        <v>1583</v>
      </c>
      <c r="B413" s="114" t="s">
        <v>1584</v>
      </c>
    </row>
    <row r="414" spans="1:2" ht="12.75" customHeight="1">
      <c r="A414" s="113" t="s">
        <v>1585</v>
      </c>
      <c r="B414" s="114" t="s">
        <v>1586</v>
      </c>
    </row>
    <row r="415" spans="1:2" ht="12.75" customHeight="1">
      <c r="A415" s="113" t="s">
        <v>1587</v>
      </c>
      <c r="B415" s="114" t="s">
        <v>1588</v>
      </c>
    </row>
    <row r="416" spans="1:2" ht="12.75" customHeight="1">
      <c r="A416" s="113" t="s">
        <v>1589</v>
      </c>
      <c r="B416" s="114" t="s">
        <v>1590</v>
      </c>
    </row>
    <row r="417" spans="1:2" ht="12.75" customHeight="1">
      <c r="A417" s="113" t="s">
        <v>1591</v>
      </c>
      <c r="B417" s="114" t="s">
        <v>1592</v>
      </c>
    </row>
    <row r="418" spans="1:2" ht="12.75" customHeight="1">
      <c r="A418" s="113" t="s">
        <v>1593</v>
      </c>
      <c r="B418" s="114" t="s">
        <v>1594</v>
      </c>
    </row>
    <row r="419" spans="1:2" ht="12.75" customHeight="1">
      <c r="A419" s="113" t="s">
        <v>1595</v>
      </c>
      <c r="B419" s="114" t="s">
        <v>1596</v>
      </c>
    </row>
    <row r="420" spans="1:2" ht="12.75" customHeight="1">
      <c r="A420" s="113" t="s">
        <v>1597</v>
      </c>
      <c r="B420" s="114" t="s">
        <v>1598</v>
      </c>
    </row>
    <row r="421" spans="1:2" ht="12.75" customHeight="1">
      <c r="A421" s="113" t="s">
        <v>1599</v>
      </c>
      <c r="B421" s="114" t="s">
        <v>1600</v>
      </c>
    </row>
    <row r="422" spans="1:2" ht="12.75" customHeight="1">
      <c r="A422" s="113" t="s">
        <v>1694</v>
      </c>
      <c r="B422" s="114" t="s">
        <v>1967</v>
      </c>
    </row>
    <row r="423" spans="1:2" ht="12.75" customHeight="1">
      <c r="A423" s="113" t="s">
        <v>1601</v>
      </c>
      <c r="B423" s="114" t="s">
        <v>1602</v>
      </c>
    </row>
    <row r="424" spans="1:2" ht="12.75" customHeight="1">
      <c r="A424" s="113" t="s">
        <v>1603</v>
      </c>
      <c r="B424" s="114" t="s">
        <v>1604</v>
      </c>
    </row>
    <row r="425" spans="1:2" ht="12.75" customHeight="1">
      <c r="A425" s="113" t="s">
        <v>1605</v>
      </c>
      <c r="B425" s="114" t="s">
        <v>1606</v>
      </c>
    </row>
    <row r="426" spans="1:2" ht="12.75" customHeight="1">
      <c r="A426" s="113" t="s">
        <v>1607</v>
      </c>
      <c r="B426" s="114" t="s">
        <v>1968</v>
      </c>
    </row>
    <row r="427" spans="1:2" ht="12.75" customHeight="1">
      <c r="A427" s="113" t="s">
        <v>1608</v>
      </c>
      <c r="B427" s="114" t="s">
        <v>1609</v>
      </c>
    </row>
    <row r="428" spans="1:2" ht="12.75" customHeight="1">
      <c r="A428" s="113" t="s">
        <v>1610</v>
      </c>
      <c r="B428" s="114" t="s">
        <v>1611</v>
      </c>
    </row>
    <row r="429" spans="1:2" ht="12.75" customHeight="1">
      <c r="A429" s="113" t="s">
        <v>1612</v>
      </c>
      <c r="B429" s="114" t="s">
        <v>1613</v>
      </c>
    </row>
    <row r="430" spans="1:2" ht="12.75" customHeight="1">
      <c r="A430" s="113" t="s">
        <v>1614</v>
      </c>
      <c r="B430" s="114" t="s">
        <v>1615</v>
      </c>
    </row>
    <row r="431" spans="1:2" ht="12.75" customHeight="1">
      <c r="A431" s="113" t="s">
        <v>1616</v>
      </c>
      <c r="B431" s="114" t="s">
        <v>1617</v>
      </c>
    </row>
    <row r="432" spans="1:2" ht="12.75" customHeight="1">
      <c r="A432" s="113" t="s">
        <v>1618</v>
      </c>
      <c r="B432" s="114" t="s">
        <v>1619</v>
      </c>
    </row>
    <row r="433" spans="1:2" ht="12.75" customHeight="1">
      <c r="A433" s="113" t="s">
        <v>1620</v>
      </c>
      <c r="B433" s="114" t="s">
        <v>1621</v>
      </c>
    </row>
    <row r="434" spans="1:2" ht="12.75" customHeight="1">
      <c r="A434" s="113" t="s">
        <v>1622</v>
      </c>
      <c r="B434" s="114" t="s">
        <v>1623</v>
      </c>
    </row>
    <row r="435" spans="1:2" ht="12.75" customHeight="1">
      <c r="A435" s="113" t="s">
        <v>1624</v>
      </c>
      <c r="B435" s="114" t="s">
        <v>1625</v>
      </c>
    </row>
    <row r="436" spans="1:2" ht="12.75" customHeight="1">
      <c r="A436" s="113" t="s">
        <v>1626</v>
      </c>
      <c r="B436" s="114" t="s">
        <v>1627</v>
      </c>
    </row>
    <row r="437" spans="1:2" ht="12.75" customHeight="1">
      <c r="A437" s="113" t="s">
        <v>1628</v>
      </c>
      <c r="B437" s="114" t="s">
        <v>1629</v>
      </c>
    </row>
    <row r="438" spans="1:2" ht="12.75" customHeight="1">
      <c r="A438" s="113" t="s">
        <v>1630</v>
      </c>
      <c r="B438" s="114" t="s">
        <v>1631</v>
      </c>
    </row>
    <row r="439" spans="1:2" ht="12.75" customHeight="1">
      <c r="A439" s="113" t="s">
        <v>1632</v>
      </c>
      <c r="B439" s="114" t="s">
        <v>1633</v>
      </c>
    </row>
    <row r="440" spans="1:2" ht="12.75" customHeight="1">
      <c r="A440" s="113" t="s">
        <v>1634</v>
      </c>
      <c r="B440" s="114" t="s">
        <v>1635</v>
      </c>
    </row>
    <row r="441" spans="1:2" ht="12.75" customHeight="1">
      <c r="A441" s="113" t="s">
        <v>1636</v>
      </c>
      <c r="B441" s="114" t="s">
        <v>1637</v>
      </c>
    </row>
    <row r="442" spans="1:2" ht="12.75" customHeight="1">
      <c r="A442" s="113" t="s">
        <v>1638</v>
      </c>
      <c r="B442" s="114" t="s">
        <v>1639</v>
      </c>
    </row>
    <row r="443" spans="1:2" ht="12.75" customHeight="1">
      <c r="A443" s="113" t="s">
        <v>1640</v>
      </c>
      <c r="B443" s="114" t="s">
        <v>1641</v>
      </c>
    </row>
    <row r="444" spans="1:2" ht="12.75" customHeight="1">
      <c r="A444" s="113" t="s">
        <v>1642</v>
      </c>
      <c r="B444" s="114" t="s">
        <v>1645</v>
      </c>
    </row>
    <row r="445" spans="1:2" ht="12.75" customHeight="1">
      <c r="A445" s="113" t="s">
        <v>1646</v>
      </c>
      <c r="B445" s="114" t="s">
        <v>1647</v>
      </c>
    </row>
    <row r="446" spans="1:2" ht="12.75" customHeight="1">
      <c r="A446" s="113" t="s">
        <v>1648</v>
      </c>
      <c r="B446" s="114" t="s">
        <v>1649</v>
      </c>
    </row>
    <row r="447" spans="1:2" ht="12.75" customHeight="1">
      <c r="A447" s="113" t="s">
        <v>1650</v>
      </c>
      <c r="B447" s="114" t="s">
        <v>1651</v>
      </c>
    </row>
    <row r="448" spans="1:2" ht="12.75" customHeight="1">
      <c r="A448" s="113" t="s">
        <v>1652</v>
      </c>
      <c r="B448" s="114" t="s">
        <v>1653</v>
      </c>
    </row>
    <row r="449" spans="1:2" ht="12.75" customHeight="1">
      <c r="A449" s="113" t="s">
        <v>1654</v>
      </c>
      <c r="B449" s="114" t="s">
        <v>1655</v>
      </c>
    </row>
    <row r="450" spans="1:2" ht="12.75" customHeight="1">
      <c r="A450" s="113" t="s">
        <v>1656</v>
      </c>
      <c r="B450" s="114" t="s">
        <v>1657</v>
      </c>
    </row>
    <row r="451" spans="1:2" ht="12.75" customHeight="1">
      <c r="A451" s="113" t="s">
        <v>1658</v>
      </c>
      <c r="B451" s="114" t="s">
        <v>1659</v>
      </c>
    </row>
    <row r="452" spans="1:2" ht="12.75" customHeight="1">
      <c r="A452" s="113" t="s">
        <v>1660</v>
      </c>
      <c r="B452" s="114" t="s">
        <v>1661</v>
      </c>
    </row>
    <row r="453" spans="1:2" ht="12.75" customHeight="1">
      <c r="A453" s="113" t="s">
        <v>1662</v>
      </c>
      <c r="B453" s="114" t="s">
        <v>1663</v>
      </c>
    </row>
    <row r="454" spans="1:2" ht="12.75" customHeight="1">
      <c r="A454" s="113" t="s">
        <v>1664</v>
      </c>
      <c r="B454" s="114" t="s">
        <v>1665</v>
      </c>
    </row>
    <row r="455" spans="1:2" ht="12.75" customHeight="1">
      <c r="A455" s="113" t="s">
        <v>1666</v>
      </c>
      <c r="B455" s="114" t="s">
        <v>1667</v>
      </c>
    </row>
    <row r="456" spans="1:2" ht="12.75" customHeight="1">
      <c r="A456" s="113" t="s">
        <v>1668</v>
      </c>
      <c r="B456" s="114" t="s">
        <v>1669</v>
      </c>
    </row>
    <row r="457" spans="1:2" ht="12.75" customHeight="1">
      <c r="A457" s="113" t="s">
        <v>1670</v>
      </c>
      <c r="B457" s="114" t="s">
        <v>1671</v>
      </c>
    </row>
    <row r="458" spans="1:2" ht="12.75" customHeight="1">
      <c r="A458" s="113" t="s">
        <v>1672</v>
      </c>
      <c r="B458" s="114" t="s">
        <v>1673</v>
      </c>
    </row>
    <row r="459" spans="1:2" ht="12.75" customHeight="1">
      <c r="A459" s="113" t="s">
        <v>1674</v>
      </c>
      <c r="B459" s="114" t="s">
        <v>1737</v>
      </c>
    </row>
    <row r="460" spans="1:2" ht="12.75" customHeight="1">
      <c r="A460" s="113" t="s">
        <v>1738</v>
      </c>
      <c r="B460" s="114" t="s">
        <v>1739</v>
      </c>
    </row>
    <row r="461" spans="1:2" ht="12.75" customHeight="1">
      <c r="A461" s="113" t="s">
        <v>1740</v>
      </c>
      <c r="B461" s="114" t="s">
        <v>1741</v>
      </c>
    </row>
    <row r="462" spans="1:2" ht="12.75" customHeight="1">
      <c r="A462" s="113" t="s">
        <v>1742</v>
      </c>
      <c r="B462" s="114" t="s">
        <v>1743</v>
      </c>
    </row>
    <row r="463" spans="1:2" ht="12.75" customHeight="1">
      <c r="A463" s="113" t="s">
        <v>1744</v>
      </c>
      <c r="B463" s="114" t="s">
        <v>1745</v>
      </c>
    </row>
    <row r="464" spans="1:2" ht="12.75" customHeight="1">
      <c r="A464" s="113" t="s">
        <v>1746</v>
      </c>
      <c r="B464" s="114" t="s">
        <v>1747</v>
      </c>
    </row>
    <row r="465" spans="1:2" ht="12.75" customHeight="1">
      <c r="A465" s="113" t="s">
        <v>1748</v>
      </c>
      <c r="B465" s="114" t="s">
        <v>1749</v>
      </c>
    </row>
    <row r="466" spans="1:2" ht="12.75" customHeight="1">
      <c r="A466" s="113" t="s">
        <v>1750</v>
      </c>
      <c r="B466" s="114" t="s">
        <v>1969</v>
      </c>
    </row>
    <row r="467" spans="1:2" ht="12.75" customHeight="1">
      <c r="A467" s="113" t="s">
        <v>1751</v>
      </c>
      <c r="B467" s="114" t="s">
        <v>1752</v>
      </c>
    </row>
    <row r="468" spans="1:2" ht="12.75" customHeight="1">
      <c r="A468" s="113" t="s">
        <v>1753</v>
      </c>
      <c r="B468" s="114" t="s">
        <v>1754</v>
      </c>
    </row>
    <row r="469" spans="1:2" ht="12.75" customHeight="1">
      <c r="A469" s="113" t="s">
        <v>1755</v>
      </c>
      <c r="B469" s="114" t="s">
        <v>1756</v>
      </c>
    </row>
    <row r="470" spans="1:2" ht="12.75" customHeight="1">
      <c r="A470" s="113" t="s">
        <v>1757</v>
      </c>
      <c r="B470" s="114" t="s">
        <v>1758</v>
      </c>
    </row>
    <row r="471" spans="1:2" ht="12.75" customHeight="1">
      <c r="A471" s="113" t="s">
        <v>1759</v>
      </c>
      <c r="B471" s="114" t="s">
        <v>1760</v>
      </c>
    </row>
    <row r="472" spans="1:2" ht="12.75" customHeight="1">
      <c r="A472" s="113" t="s">
        <v>1761</v>
      </c>
      <c r="B472" s="114" t="s">
        <v>1762</v>
      </c>
    </row>
    <row r="473" spans="1:2" ht="12.75" customHeight="1">
      <c r="A473" s="113" t="s">
        <v>1763</v>
      </c>
      <c r="B473" s="114" t="s">
        <v>1764</v>
      </c>
    </row>
    <row r="474" spans="1:2" ht="12.75" customHeight="1">
      <c r="A474" s="113" t="s">
        <v>1765</v>
      </c>
      <c r="B474" s="114" t="s">
        <v>1766</v>
      </c>
    </row>
    <row r="475" spans="1:2" ht="12.75" customHeight="1">
      <c r="A475" s="113" t="s">
        <v>1767</v>
      </c>
      <c r="B475" s="114" t="s">
        <v>1768</v>
      </c>
    </row>
    <row r="476" spans="1:2" ht="12.75" customHeight="1">
      <c r="A476" s="113" t="s">
        <v>1769</v>
      </c>
      <c r="B476" s="114" t="s">
        <v>1770</v>
      </c>
    </row>
    <row r="477" spans="1:2" ht="12.75" customHeight="1">
      <c r="A477" s="113" t="s">
        <v>1771</v>
      </c>
      <c r="B477" s="114" t="s">
        <v>1772</v>
      </c>
    </row>
    <row r="478" spans="1:2" ht="12.75" customHeight="1">
      <c r="A478" s="113" t="s">
        <v>1773</v>
      </c>
      <c r="B478" s="114" t="s">
        <v>1774</v>
      </c>
    </row>
    <row r="479" spans="1:2" ht="12.75" customHeight="1">
      <c r="A479" s="113" t="s">
        <v>1775</v>
      </c>
      <c r="B479" s="114" t="s">
        <v>1776</v>
      </c>
    </row>
    <row r="480" spans="1:2" ht="12.75" customHeight="1">
      <c r="A480" s="113" t="s">
        <v>1777</v>
      </c>
      <c r="B480" s="114" t="s">
        <v>1778</v>
      </c>
    </row>
    <row r="481" spans="1:2" ht="12.75" customHeight="1">
      <c r="A481" s="113" t="s">
        <v>1779</v>
      </c>
      <c r="B481" s="114" t="s">
        <v>1780</v>
      </c>
    </row>
    <row r="482" spans="1:2" ht="12.75" customHeight="1">
      <c r="A482" s="113" t="s">
        <v>1781</v>
      </c>
      <c r="B482" s="114" t="s">
        <v>1782</v>
      </c>
    </row>
    <row r="483" spans="1:2" ht="12.75" customHeight="1">
      <c r="A483" s="113" t="s">
        <v>1783</v>
      </c>
      <c r="B483" s="114" t="s">
        <v>1784</v>
      </c>
    </row>
    <row r="484" spans="1:2" ht="12.75" customHeight="1">
      <c r="A484" s="113" t="s">
        <v>1785</v>
      </c>
      <c r="B484" s="114" t="s">
        <v>1786</v>
      </c>
    </row>
    <row r="485" spans="1:2" ht="12.75" customHeight="1">
      <c r="A485" s="113" t="s">
        <v>1787</v>
      </c>
      <c r="B485" s="114" t="s">
        <v>1788</v>
      </c>
    </row>
    <row r="486" spans="1:2" ht="12.75" customHeight="1">
      <c r="A486" s="113" t="s">
        <v>1789</v>
      </c>
      <c r="B486" s="114" t="s">
        <v>1790</v>
      </c>
    </row>
    <row r="487" spans="1:2" ht="12.75" customHeight="1">
      <c r="A487" s="113" t="s">
        <v>1791</v>
      </c>
      <c r="B487" s="114" t="s">
        <v>1792</v>
      </c>
    </row>
    <row r="488" spans="1:2" ht="12.75" customHeight="1">
      <c r="A488" s="113" t="s">
        <v>1793</v>
      </c>
      <c r="B488" s="114" t="s">
        <v>1794</v>
      </c>
    </row>
    <row r="489" spans="1:2" ht="12.75" customHeight="1">
      <c r="A489" s="113" t="s">
        <v>1795</v>
      </c>
      <c r="B489" s="114" t="s">
        <v>1796</v>
      </c>
    </row>
    <row r="490" spans="1:2" ht="12.75" customHeight="1">
      <c r="A490" s="113" t="s">
        <v>1695</v>
      </c>
      <c r="B490" s="114" t="s">
        <v>1970</v>
      </c>
    </row>
    <row r="491" spans="1:2" ht="12.75" customHeight="1">
      <c r="A491" s="113" t="s">
        <v>1696</v>
      </c>
      <c r="B491" s="114" t="s">
        <v>1971</v>
      </c>
    </row>
    <row r="492" spans="1:2" ht="12.75" customHeight="1">
      <c r="A492" s="113" t="s">
        <v>1797</v>
      </c>
      <c r="B492" s="114" t="s">
        <v>1972</v>
      </c>
    </row>
    <row r="493" spans="1:2" ht="12.75" customHeight="1">
      <c r="A493" s="113" t="s">
        <v>1697</v>
      </c>
      <c r="B493" s="114" t="s">
        <v>1973</v>
      </c>
    </row>
    <row r="494" spans="1:2" ht="12.75" customHeight="1">
      <c r="A494" s="113" t="s">
        <v>1698</v>
      </c>
      <c r="B494" s="114" t="s">
        <v>1974</v>
      </c>
    </row>
    <row r="495" spans="1:2" ht="12.75" customHeight="1">
      <c r="A495" s="113" t="s">
        <v>1798</v>
      </c>
      <c r="B495" s="114" t="s">
        <v>1799</v>
      </c>
    </row>
    <row r="496" spans="1:2" ht="12.75" customHeight="1">
      <c r="A496" s="113" t="s">
        <v>1800</v>
      </c>
      <c r="B496" s="114" t="s">
        <v>1801</v>
      </c>
    </row>
    <row r="497" spans="1:2" ht="12.75" customHeight="1">
      <c r="A497" s="113" t="s">
        <v>1802</v>
      </c>
      <c r="B497" s="114" t="s">
        <v>1803</v>
      </c>
    </row>
    <row r="498" spans="1:2" ht="12.75" customHeight="1">
      <c r="A498" s="113" t="s">
        <v>1804</v>
      </c>
      <c r="B498" s="114" t="s">
        <v>1805</v>
      </c>
    </row>
    <row r="499" spans="1:2" ht="12.75" customHeight="1">
      <c r="A499" s="113" t="s">
        <v>1806</v>
      </c>
      <c r="B499" s="114" t="s">
        <v>1807</v>
      </c>
    </row>
    <row r="500" spans="1:2" ht="12.75" customHeight="1">
      <c r="A500" s="113" t="s">
        <v>1808</v>
      </c>
      <c r="B500" s="114" t="s">
        <v>1809</v>
      </c>
    </row>
    <row r="501" spans="1:2" ht="12.75" customHeight="1">
      <c r="A501" s="113" t="s">
        <v>1810</v>
      </c>
      <c r="B501" s="114" t="s">
        <v>1811</v>
      </c>
    </row>
    <row r="502" spans="1:2" ht="12.75" customHeight="1">
      <c r="A502" s="113" t="s">
        <v>1812</v>
      </c>
      <c r="B502" s="114" t="s">
        <v>1813</v>
      </c>
    </row>
    <row r="503" spans="1:2" ht="12.75" customHeight="1">
      <c r="A503" s="113" t="s">
        <v>1699</v>
      </c>
      <c r="B503" s="114" t="s">
        <v>1975</v>
      </c>
    </row>
    <row r="504" spans="1:2" ht="12.75" customHeight="1">
      <c r="A504" s="113" t="s">
        <v>1700</v>
      </c>
      <c r="B504" s="114" t="s">
        <v>1976</v>
      </c>
    </row>
    <row r="505" spans="1:2" ht="12.75" customHeight="1">
      <c r="A505" s="113" t="s">
        <v>1814</v>
      </c>
      <c r="B505" s="114" t="s">
        <v>1815</v>
      </c>
    </row>
    <row r="506" spans="1:2" ht="12.75" customHeight="1">
      <c r="A506" s="113" t="s">
        <v>1816</v>
      </c>
      <c r="B506" s="114" t="s">
        <v>1817</v>
      </c>
    </row>
    <row r="507" spans="1:2" ht="12.75" customHeight="1">
      <c r="A507" s="113" t="s">
        <v>1818</v>
      </c>
      <c r="B507" s="114" t="s">
        <v>1819</v>
      </c>
    </row>
    <row r="508" spans="1:2" ht="12.75" customHeight="1">
      <c r="A508" s="113" t="s">
        <v>1820</v>
      </c>
      <c r="B508" s="114" t="s">
        <v>1821</v>
      </c>
    </row>
    <row r="509" spans="1:2" ht="12.75" customHeight="1">
      <c r="A509" s="113" t="s">
        <v>1822</v>
      </c>
      <c r="B509" s="114" t="s">
        <v>1823</v>
      </c>
    </row>
    <row r="510" spans="1:2" ht="12.75" customHeight="1">
      <c r="A510" s="113" t="s">
        <v>1824</v>
      </c>
      <c r="B510" s="114" t="s">
        <v>1825</v>
      </c>
    </row>
    <row r="511" spans="1:2" ht="12.75" customHeight="1">
      <c r="A511" s="113" t="s">
        <v>1826</v>
      </c>
      <c r="B511" s="114" t="s">
        <v>1827</v>
      </c>
    </row>
    <row r="512" spans="1:2" ht="12.75" customHeight="1">
      <c r="A512" s="113" t="s">
        <v>1828</v>
      </c>
      <c r="B512" s="114" t="s">
        <v>1829</v>
      </c>
    </row>
    <row r="513" spans="1:2" ht="12.75" customHeight="1">
      <c r="A513" s="113" t="s">
        <v>1830</v>
      </c>
      <c r="B513" s="114" t="s">
        <v>1831</v>
      </c>
    </row>
    <row r="514" spans="1:2" ht="12.75" customHeight="1">
      <c r="A514" s="113" t="s">
        <v>1832</v>
      </c>
      <c r="B514" s="114" t="s">
        <v>1833</v>
      </c>
    </row>
    <row r="515" spans="1:2" ht="12.75" customHeight="1">
      <c r="A515" s="113" t="s">
        <v>1834</v>
      </c>
      <c r="B515" s="114" t="s">
        <v>1835</v>
      </c>
    </row>
    <row r="516" spans="1:2" ht="12.75" customHeight="1">
      <c r="A516" s="113" t="s">
        <v>1836</v>
      </c>
      <c r="B516" s="114" t="s">
        <v>1837</v>
      </c>
    </row>
    <row r="517" spans="1:2" ht="12.75" customHeight="1">
      <c r="A517" s="113" t="s">
        <v>1701</v>
      </c>
      <c r="B517" s="114" t="s">
        <v>1977</v>
      </c>
    </row>
    <row r="518" spans="1:2" ht="12.75" customHeight="1">
      <c r="A518" s="113" t="s">
        <v>1702</v>
      </c>
      <c r="B518" s="114" t="s">
        <v>1978</v>
      </c>
    </row>
    <row r="519" spans="1:2" ht="12.75" customHeight="1">
      <c r="A519" s="113" t="s">
        <v>1703</v>
      </c>
      <c r="B519" s="114" t="s">
        <v>1979</v>
      </c>
    </row>
    <row r="520" spans="1:2" ht="12.75" customHeight="1">
      <c r="A520" s="113" t="s">
        <v>1704</v>
      </c>
      <c r="B520" s="114" t="s">
        <v>1980</v>
      </c>
    </row>
    <row r="521" spans="1:2" ht="12.75" customHeight="1">
      <c r="A521" s="113" t="s">
        <v>1838</v>
      </c>
      <c r="B521" s="114" t="s">
        <v>1839</v>
      </c>
    </row>
    <row r="522" spans="1:2" ht="12.75" customHeight="1">
      <c r="A522" s="113" t="s">
        <v>1840</v>
      </c>
      <c r="B522" s="114" t="s">
        <v>1841</v>
      </c>
    </row>
    <row r="523" spans="1:2" ht="12.75" customHeight="1">
      <c r="A523" s="113" t="s">
        <v>1842</v>
      </c>
      <c r="B523" s="114" t="s">
        <v>1843</v>
      </c>
    </row>
    <row r="524" spans="1:2" ht="12.75" customHeight="1">
      <c r="A524" s="113" t="s">
        <v>1844</v>
      </c>
      <c r="B524" s="114" t="s">
        <v>1845</v>
      </c>
    </row>
    <row r="525" spans="1:2" ht="12.75" customHeight="1">
      <c r="A525" s="113" t="s">
        <v>1846</v>
      </c>
      <c r="B525" s="114" t="s">
        <v>1847</v>
      </c>
    </row>
    <row r="526" spans="1:2" ht="12.75" customHeight="1">
      <c r="A526" s="113" t="s">
        <v>1848</v>
      </c>
      <c r="B526" s="114" t="s">
        <v>1849</v>
      </c>
    </row>
    <row r="527" spans="1:2" ht="25.5" customHeight="1">
      <c r="A527" s="113" t="s">
        <v>1850</v>
      </c>
      <c r="B527" s="114" t="s">
        <v>1981</v>
      </c>
    </row>
    <row r="528" spans="1:2" ht="12.75" customHeight="1">
      <c r="A528" s="113" t="s">
        <v>1851</v>
      </c>
      <c r="B528" s="114" t="s">
        <v>1852</v>
      </c>
    </row>
    <row r="529" spans="1:2" ht="12.75" customHeight="1">
      <c r="A529" s="113" t="s">
        <v>1853</v>
      </c>
      <c r="B529" s="114" t="s">
        <v>1854</v>
      </c>
    </row>
    <row r="530" spans="1:2" ht="12.75" customHeight="1">
      <c r="A530" s="113" t="s">
        <v>1855</v>
      </c>
      <c r="B530" s="114" t="s">
        <v>1856</v>
      </c>
    </row>
    <row r="531" spans="1:2" ht="12.75" customHeight="1">
      <c r="A531" s="113" t="s">
        <v>1857</v>
      </c>
      <c r="B531" s="114" t="s">
        <v>1858</v>
      </c>
    </row>
    <row r="532" spans="1:2" ht="12.75" customHeight="1">
      <c r="A532" s="113" t="s">
        <v>1859</v>
      </c>
      <c r="B532" s="114" t="s">
        <v>1860</v>
      </c>
    </row>
    <row r="533" spans="1:2" ht="12.75" customHeight="1">
      <c r="A533" s="113" t="s">
        <v>1861</v>
      </c>
      <c r="B533" s="114" t="s">
        <v>1862</v>
      </c>
    </row>
    <row r="534" spans="1:2" ht="12.75" customHeight="1">
      <c r="A534" s="113" t="s">
        <v>1863</v>
      </c>
      <c r="B534" s="114" t="s">
        <v>1864</v>
      </c>
    </row>
    <row r="535" spans="1:2" ht="12.75" customHeight="1">
      <c r="A535" s="113" t="s">
        <v>1865</v>
      </c>
      <c r="B535" s="114" t="s">
        <v>1866</v>
      </c>
    </row>
    <row r="536" spans="1:2" ht="12.75" customHeight="1">
      <c r="A536" s="113" t="s">
        <v>1867</v>
      </c>
      <c r="B536" s="114" t="s">
        <v>1868</v>
      </c>
    </row>
    <row r="537" spans="1:2" ht="12.75" customHeight="1">
      <c r="A537" s="113" t="s">
        <v>1869</v>
      </c>
      <c r="B537" s="114" t="s">
        <v>1870</v>
      </c>
    </row>
    <row r="538" spans="1:2" ht="12.75" customHeight="1">
      <c r="A538" s="113" t="s">
        <v>1871</v>
      </c>
      <c r="B538" s="114" t="s">
        <v>1872</v>
      </c>
    </row>
    <row r="539" spans="1:2" ht="12.75" customHeight="1">
      <c r="A539" s="113" t="s">
        <v>1873</v>
      </c>
      <c r="B539" s="114" t="s">
        <v>1874</v>
      </c>
    </row>
    <row r="540" spans="1:2" ht="12.75" customHeight="1">
      <c r="A540" s="113" t="s">
        <v>1875</v>
      </c>
      <c r="B540" s="114" t="s">
        <v>1876</v>
      </c>
    </row>
    <row r="541" spans="1:2" ht="12.75" customHeight="1">
      <c r="A541" s="113" t="s">
        <v>1877</v>
      </c>
      <c r="B541" s="114" t="s">
        <v>1878</v>
      </c>
    </row>
    <row r="542" spans="1:2" ht="12.75" customHeight="1">
      <c r="A542" s="113" t="s">
        <v>1879</v>
      </c>
      <c r="B542" s="114" t="s">
        <v>1880</v>
      </c>
    </row>
    <row r="543" spans="1:2" ht="12.75" customHeight="1">
      <c r="A543" s="113" t="s">
        <v>1881</v>
      </c>
      <c r="B543" s="114" t="s">
        <v>1882</v>
      </c>
    </row>
    <row r="544" spans="1:2" ht="12.75" customHeight="1">
      <c r="A544" s="113" t="s">
        <v>1883</v>
      </c>
      <c r="B544" s="114" t="s">
        <v>1884</v>
      </c>
    </row>
    <row r="545" spans="1:2" ht="12.75" customHeight="1">
      <c r="A545" s="113" t="s">
        <v>1885</v>
      </c>
      <c r="B545" s="114" t="s">
        <v>1886</v>
      </c>
    </row>
    <row r="546" spans="1:2" ht="12.75" customHeight="1">
      <c r="A546" s="113" t="s">
        <v>1887</v>
      </c>
      <c r="B546" s="114" t="s">
        <v>1888</v>
      </c>
    </row>
    <row r="547" spans="1:2" ht="12.75" customHeight="1">
      <c r="A547" s="113" t="s">
        <v>1889</v>
      </c>
      <c r="B547" s="114" t="s">
        <v>1890</v>
      </c>
    </row>
    <row r="548" spans="1:2" ht="12.75" customHeight="1">
      <c r="A548" s="113" t="s">
        <v>1891</v>
      </c>
      <c r="B548" s="114" t="s">
        <v>1892</v>
      </c>
    </row>
    <row r="549" spans="1:2" ht="12.75" customHeight="1">
      <c r="A549" s="113" t="s">
        <v>1893</v>
      </c>
      <c r="B549" s="114" t="s">
        <v>1894</v>
      </c>
    </row>
    <row r="550" spans="1:2" ht="12.75" customHeight="1">
      <c r="A550" s="113" t="s">
        <v>1895</v>
      </c>
      <c r="B550" s="114" t="s">
        <v>1896</v>
      </c>
    </row>
    <row r="551" spans="1:2" ht="12.75" customHeight="1">
      <c r="A551" s="113" t="s">
        <v>1705</v>
      </c>
      <c r="B551" s="114" t="s">
        <v>1982</v>
      </c>
    </row>
    <row r="552" spans="1:2" ht="12.75" customHeight="1">
      <c r="A552" s="113" t="s">
        <v>1706</v>
      </c>
      <c r="B552" s="114" t="s">
        <v>1983</v>
      </c>
    </row>
    <row r="553" spans="1:2" ht="12.75" customHeight="1">
      <c r="A553" s="113" t="s">
        <v>1707</v>
      </c>
      <c r="B553" s="114" t="s">
        <v>1984</v>
      </c>
    </row>
    <row r="554" spans="1:2" ht="12.75" customHeight="1">
      <c r="A554" s="113" t="s">
        <v>1897</v>
      </c>
      <c r="B554" s="114" t="s">
        <v>1898</v>
      </c>
    </row>
    <row r="555" spans="1:2" ht="12.75" customHeight="1">
      <c r="A555" s="113" t="s">
        <v>1708</v>
      </c>
      <c r="B555" s="114" t="s">
        <v>1985</v>
      </c>
    </row>
    <row r="556" spans="1:2" ht="12.75" customHeight="1">
      <c r="A556" s="113" t="s">
        <v>1709</v>
      </c>
      <c r="B556" s="114" t="s">
        <v>1986</v>
      </c>
    </row>
    <row r="557" spans="1:2" ht="12.75" customHeight="1">
      <c r="A557" s="113" t="s">
        <v>1899</v>
      </c>
      <c r="B557" s="114" t="s">
        <v>1900</v>
      </c>
    </row>
    <row r="558" spans="1:2" ht="12.75" customHeight="1">
      <c r="A558" s="113" t="s">
        <v>1901</v>
      </c>
      <c r="B558" s="114" t="s">
        <v>1902</v>
      </c>
    </row>
    <row r="559" spans="1:2" ht="12.75" customHeight="1">
      <c r="A559" s="113" t="s">
        <v>1903</v>
      </c>
      <c r="B559" s="114" t="s">
        <v>1904</v>
      </c>
    </row>
    <row r="560" spans="1:2" ht="12.75" customHeight="1">
      <c r="A560" s="113" t="s">
        <v>1905</v>
      </c>
      <c r="B560" s="114" t="s">
        <v>1906</v>
      </c>
    </row>
    <row r="561" spans="1:2" ht="12.75" customHeight="1">
      <c r="A561" s="113" t="s">
        <v>1907</v>
      </c>
      <c r="B561" s="114" t="s">
        <v>1908</v>
      </c>
    </row>
    <row r="562" spans="1:2" ht="12.75" customHeight="1">
      <c r="A562" s="113" t="s">
        <v>1910</v>
      </c>
      <c r="B562" s="114" t="s">
        <v>1911</v>
      </c>
    </row>
    <row r="563" spans="1:2" ht="12.75" customHeight="1">
      <c r="A563" s="113" t="s">
        <v>1912</v>
      </c>
      <c r="B563" s="114" t="s">
        <v>1913</v>
      </c>
    </row>
    <row r="564" spans="1:2" ht="12.75" customHeight="1">
      <c r="A564" s="113" t="s">
        <v>1914</v>
      </c>
      <c r="B564" s="114" t="s">
        <v>1915</v>
      </c>
    </row>
    <row r="565" spans="1:2" ht="12.75" customHeight="1">
      <c r="A565" s="113" t="s">
        <v>1916</v>
      </c>
      <c r="B565" s="114" t="s">
        <v>1994</v>
      </c>
    </row>
    <row r="566" spans="1:2" ht="12.75" customHeight="1">
      <c r="A566" s="113" t="s">
        <v>1995</v>
      </c>
      <c r="B566" s="114" t="s">
        <v>1996</v>
      </c>
    </row>
    <row r="567" spans="1:2" ht="12.75" customHeight="1">
      <c r="A567" s="113" t="s">
        <v>1997</v>
      </c>
      <c r="B567" s="114" t="s">
        <v>1998</v>
      </c>
    </row>
    <row r="568" spans="1:2" ht="12.75" customHeight="1">
      <c r="A568" s="113" t="s">
        <v>1999</v>
      </c>
      <c r="B568" s="114" t="s">
        <v>2000</v>
      </c>
    </row>
    <row r="569" spans="1:2" ht="12.75" customHeight="1">
      <c r="A569" s="113" t="s">
        <v>2001</v>
      </c>
      <c r="B569" s="114" t="s">
        <v>2002</v>
      </c>
    </row>
    <row r="570" spans="1:2" ht="12.75" customHeight="1">
      <c r="A570" s="113" t="s">
        <v>2003</v>
      </c>
      <c r="B570" s="114" t="s">
        <v>2004</v>
      </c>
    </row>
    <row r="571" spans="1:2" ht="12.75" customHeight="1">
      <c r="A571" s="113" t="s">
        <v>2005</v>
      </c>
      <c r="B571" s="114" t="s">
        <v>2006</v>
      </c>
    </row>
    <row r="572" spans="1:2" ht="12.75" customHeight="1">
      <c r="A572" s="113" t="s">
        <v>2007</v>
      </c>
      <c r="B572" s="114" t="s">
        <v>2008</v>
      </c>
    </row>
    <row r="573" spans="1:2" ht="12.75" customHeight="1">
      <c r="A573" s="113" t="s">
        <v>2009</v>
      </c>
      <c r="B573" s="114" t="s">
        <v>2010</v>
      </c>
    </row>
    <row r="574" spans="1:2" ht="12.75" customHeight="1">
      <c r="A574" s="113" t="s">
        <v>2011</v>
      </c>
      <c r="B574" s="114" t="s">
        <v>2012</v>
      </c>
    </row>
    <row r="575" spans="1:2" ht="12.75" customHeight="1">
      <c r="A575" s="113" t="s">
        <v>2013</v>
      </c>
      <c r="B575" s="114" t="s">
        <v>2014</v>
      </c>
    </row>
    <row r="576" spans="1:2" ht="12.75" customHeight="1">
      <c r="A576" s="113" t="s">
        <v>2015</v>
      </c>
      <c r="B576" s="114" t="s">
        <v>2016</v>
      </c>
    </row>
    <row r="577" spans="1:2" ht="12.75" customHeight="1">
      <c r="A577" s="113" t="s">
        <v>2017</v>
      </c>
      <c r="B577" s="114" t="s">
        <v>2018</v>
      </c>
    </row>
    <row r="578" spans="1:2" ht="12.75" customHeight="1">
      <c r="A578" s="113" t="s">
        <v>2019</v>
      </c>
      <c r="B578" s="114" t="s">
        <v>2020</v>
      </c>
    </row>
    <row r="579" spans="1:2" ht="12.75" customHeight="1">
      <c r="A579" s="113" t="s">
        <v>2021</v>
      </c>
      <c r="B579" s="114" t="s">
        <v>2022</v>
      </c>
    </row>
    <row r="580" spans="1:2" ht="12.75" customHeight="1">
      <c r="A580" s="113" t="s">
        <v>2023</v>
      </c>
      <c r="B580" s="114" t="s">
        <v>2024</v>
      </c>
    </row>
    <row r="581" spans="1:2" ht="12.75" customHeight="1">
      <c r="A581" s="113" t="s">
        <v>2025</v>
      </c>
      <c r="B581" s="114" t="s">
        <v>2026</v>
      </c>
    </row>
    <row r="582" spans="1:2" ht="12.75" customHeight="1">
      <c r="A582" s="113" t="s">
        <v>2027</v>
      </c>
      <c r="B582" s="114" t="s">
        <v>2028</v>
      </c>
    </row>
    <row r="583" spans="1:2" ht="12.75" customHeight="1">
      <c r="A583" s="113" t="s">
        <v>2029</v>
      </c>
      <c r="B583" s="114" t="s">
        <v>2030</v>
      </c>
    </row>
    <row r="584" spans="1:2" ht="12.75" customHeight="1">
      <c r="A584" s="113" t="s">
        <v>2031</v>
      </c>
      <c r="B584" s="114" t="s">
        <v>2032</v>
      </c>
    </row>
    <row r="585" spans="1:2" ht="12.75" customHeight="1">
      <c r="A585" s="113" t="s">
        <v>2033</v>
      </c>
      <c r="B585" s="114" t="s">
        <v>1987</v>
      </c>
    </row>
    <row r="586" spans="1:2" ht="12.75" customHeight="1">
      <c r="A586" s="113" t="s">
        <v>1710</v>
      </c>
      <c r="B586" s="114" t="s">
        <v>1988</v>
      </c>
    </row>
    <row r="587" spans="1:2" ht="12.75">
      <c r="A587" s="113" t="s">
        <v>1711</v>
      </c>
      <c r="B587" s="113" t="s">
        <v>1989</v>
      </c>
    </row>
    <row r="588" spans="1:2" ht="12.75">
      <c r="A588" s="113" t="s">
        <v>2034</v>
      </c>
      <c r="B588" s="113" t="s">
        <v>2038</v>
      </c>
    </row>
    <row r="589" ht="12.75" hidden="1"/>
    <row r="590" ht="12.75"/>
  </sheetData>
  <sheetProtection password="C79A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78"/>
  <sheetViews>
    <sheetView showGridLines="0" showRowColHeaders="0" workbookViewId="0" topLeftCell="A1">
      <pane ySplit="1" topLeftCell="BM2" activePane="bottomLeft" state="frozen"/>
      <selection pane="topLeft" activeCell="B19" sqref="B19"/>
      <selection pane="bottomLeft" activeCell="A2" sqref="A2"/>
    </sheetView>
  </sheetViews>
  <sheetFormatPr defaultColWidth="9.140625" defaultRowHeight="12.75" zeroHeight="1"/>
  <cols>
    <col min="1" max="1" width="4.00390625" style="18" customWidth="1"/>
    <col min="2" max="2" width="18.00390625" style="18" customWidth="1"/>
    <col min="3" max="3" width="4.00390625" style="18" customWidth="1"/>
    <col min="4" max="4" width="20.7109375" style="18" customWidth="1"/>
    <col min="5" max="5" width="4.00390625" style="18" customWidth="1"/>
    <col min="6" max="6" width="23.00390625" style="18" customWidth="1"/>
    <col min="7" max="7" width="4.00390625" style="18" customWidth="1"/>
    <col min="8" max="8" width="18.140625" style="18" customWidth="1"/>
    <col min="9" max="9" width="4.00390625" style="18" customWidth="1"/>
    <col min="10" max="10" width="24.7109375" style="18" customWidth="1"/>
    <col min="11" max="11" width="4.00390625" style="18" customWidth="1"/>
    <col min="12" max="12" width="24.140625" style="18" customWidth="1"/>
    <col min="13" max="13" width="4.00390625" style="18" customWidth="1"/>
    <col min="14" max="14" width="20.00390625" style="18" customWidth="1"/>
    <col min="15" max="15" width="4.00390625" style="18" customWidth="1"/>
    <col min="16" max="16" width="21.7109375" style="18" customWidth="1"/>
    <col min="17" max="17" width="4.00390625" style="18" customWidth="1"/>
    <col min="18" max="18" width="17.8515625" style="18" customWidth="1"/>
    <col min="19" max="19" width="4.00390625" style="18" customWidth="1"/>
    <col min="20" max="20" width="17.140625" style="18" customWidth="1"/>
    <col min="21" max="21" width="4.00390625" style="18" customWidth="1"/>
    <col min="22" max="22" width="12.421875" style="18" customWidth="1"/>
    <col min="23" max="23" width="4.00390625" style="18" customWidth="1"/>
    <col min="24" max="24" width="22.421875" style="18" customWidth="1"/>
    <col min="25" max="25" width="4.00390625" style="18" customWidth="1"/>
    <col min="26" max="26" width="20.140625" style="18" customWidth="1"/>
    <col min="27" max="27" width="4.00390625" style="18" customWidth="1"/>
    <col min="28" max="28" width="24.140625" style="18" customWidth="1"/>
    <col min="29" max="29" width="4.00390625" style="18" customWidth="1"/>
    <col min="30" max="30" width="11.8515625" style="18" customWidth="1"/>
    <col min="31" max="31" width="4.00390625" style="18" customWidth="1"/>
    <col min="32" max="32" width="17.140625" style="18" customWidth="1"/>
    <col min="33" max="33" width="4.00390625" style="18" customWidth="1"/>
    <col min="34" max="34" width="18.140625" style="18" customWidth="1"/>
    <col min="35" max="35" width="4.00390625" style="18" customWidth="1"/>
    <col min="36" max="36" width="20.00390625" style="18" customWidth="1"/>
    <col min="37" max="37" width="4.00390625" style="18" customWidth="1"/>
    <col min="38" max="38" width="24.140625" style="18" customWidth="1"/>
    <col min="39" max="39" width="4.00390625" style="18" customWidth="1"/>
    <col min="40" max="40" width="22.7109375" style="18" customWidth="1"/>
    <col min="41" max="16384" width="0" style="18" hidden="1" customWidth="1"/>
  </cols>
  <sheetData>
    <row r="1" spans="1:40" ht="22.5" customHeight="1">
      <c r="A1" s="254" t="s">
        <v>15</v>
      </c>
      <c r="B1" s="255"/>
      <c r="C1" s="254" t="s">
        <v>16</v>
      </c>
      <c r="D1" s="255"/>
      <c r="E1" s="254" t="s">
        <v>17</v>
      </c>
      <c r="F1" s="256"/>
      <c r="G1" s="254" t="s">
        <v>18</v>
      </c>
      <c r="H1" s="256"/>
      <c r="I1" s="254" t="s">
        <v>19</v>
      </c>
      <c r="J1" s="255"/>
      <c r="K1" s="254" t="s">
        <v>20</v>
      </c>
      <c r="L1" s="255"/>
      <c r="M1" s="254" t="s">
        <v>21</v>
      </c>
      <c r="N1" s="256"/>
      <c r="O1" s="254" t="s">
        <v>22</v>
      </c>
      <c r="P1" s="255"/>
      <c r="Q1" s="254" t="s">
        <v>23</v>
      </c>
      <c r="R1" s="256"/>
      <c r="S1" s="254" t="s">
        <v>24</v>
      </c>
      <c r="T1" s="255"/>
      <c r="U1" s="254" t="s">
        <v>25</v>
      </c>
      <c r="V1" s="256"/>
      <c r="W1" s="254" t="s">
        <v>26</v>
      </c>
      <c r="X1" s="256"/>
      <c r="Y1" s="254" t="s">
        <v>27</v>
      </c>
      <c r="Z1" s="256"/>
      <c r="AA1" s="254" t="s">
        <v>28</v>
      </c>
      <c r="AB1" s="255"/>
      <c r="AC1" s="254" t="s">
        <v>29</v>
      </c>
      <c r="AD1" s="256"/>
      <c r="AE1" s="254" t="s">
        <v>30</v>
      </c>
      <c r="AF1" s="256"/>
      <c r="AG1" s="254" t="s">
        <v>31</v>
      </c>
      <c r="AH1" s="255"/>
      <c r="AI1" s="254" t="s">
        <v>32</v>
      </c>
      <c r="AJ1" s="255"/>
      <c r="AK1" s="254" t="s">
        <v>33</v>
      </c>
      <c r="AL1" s="256"/>
      <c r="AM1" s="254" t="s">
        <v>34</v>
      </c>
      <c r="AN1" s="255"/>
    </row>
    <row r="2" spans="1:40" ht="12.75">
      <c r="A2" s="105">
        <v>550</v>
      </c>
      <c r="B2" s="106" t="s">
        <v>198</v>
      </c>
      <c r="C2" s="107">
        <v>11</v>
      </c>
      <c r="D2" s="106" t="s">
        <v>233</v>
      </c>
      <c r="E2" s="107">
        <v>83</v>
      </c>
      <c r="F2" s="19" t="s">
        <v>265</v>
      </c>
      <c r="G2" s="107">
        <v>7</v>
      </c>
      <c r="H2" s="19" t="s">
        <v>284</v>
      </c>
      <c r="I2" s="107">
        <v>12</v>
      </c>
      <c r="J2" s="106" t="s">
        <v>305</v>
      </c>
      <c r="K2" s="107">
        <v>96</v>
      </c>
      <c r="L2" s="106" t="s">
        <v>333</v>
      </c>
      <c r="M2" s="107">
        <v>18</v>
      </c>
      <c r="N2" s="19" t="s">
        <v>357</v>
      </c>
      <c r="O2" s="107">
        <v>4</v>
      </c>
      <c r="P2" s="106" t="s">
        <v>380</v>
      </c>
      <c r="Q2" s="107">
        <v>37</v>
      </c>
      <c r="R2" s="19" t="s">
        <v>415</v>
      </c>
      <c r="S2" s="107">
        <v>54</v>
      </c>
      <c r="T2" s="106" t="s">
        <v>427</v>
      </c>
      <c r="U2" s="107">
        <v>35</v>
      </c>
      <c r="V2" s="19" t="s">
        <v>443</v>
      </c>
      <c r="W2" s="107">
        <v>10</v>
      </c>
      <c r="X2" s="19" t="s">
        <v>453</v>
      </c>
      <c r="Y2" s="107">
        <v>17</v>
      </c>
      <c r="Z2" s="19" t="s">
        <v>481</v>
      </c>
      <c r="AA2" s="107">
        <v>2</v>
      </c>
      <c r="AB2" s="106" t="s">
        <v>513</v>
      </c>
      <c r="AC2" s="107">
        <v>621</v>
      </c>
      <c r="AD2" s="19" t="s">
        <v>921</v>
      </c>
      <c r="AE2" s="107">
        <v>1</v>
      </c>
      <c r="AF2" s="19" t="s">
        <v>569</v>
      </c>
      <c r="AG2" s="107">
        <v>9</v>
      </c>
      <c r="AH2" s="106" t="s">
        <v>598</v>
      </c>
      <c r="AI2" s="107">
        <v>5</v>
      </c>
      <c r="AJ2" s="106" t="s">
        <v>653</v>
      </c>
      <c r="AK2" s="107">
        <v>25</v>
      </c>
      <c r="AL2" s="19" t="s">
        <v>694</v>
      </c>
      <c r="AM2" s="107">
        <v>15</v>
      </c>
      <c r="AN2" s="106" t="s">
        <v>716</v>
      </c>
    </row>
    <row r="3" spans="1:40" ht="12.75">
      <c r="A3" s="107">
        <v>547</v>
      </c>
      <c r="B3" s="106" t="s">
        <v>199</v>
      </c>
      <c r="C3" s="107">
        <v>41</v>
      </c>
      <c r="D3" s="106" t="s">
        <v>234</v>
      </c>
      <c r="E3" s="107">
        <v>102</v>
      </c>
      <c r="F3" s="19" t="s">
        <v>266</v>
      </c>
      <c r="G3" s="107">
        <v>30</v>
      </c>
      <c r="H3" s="19" t="s">
        <v>285</v>
      </c>
      <c r="I3" s="107">
        <v>19</v>
      </c>
      <c r="J3" s="106" t="s">
        <v>306</v>
      </c>
      <c r="K3" s="107">
        <v>104</v>
      </c>
      <c r="L3" s="106" t="s">
        <v>334</v>
      </c>
      <c r="M3" s="107">
        <v>24</v>
      </c>
      <c r="N3" s="19" t="s">
        <v>358</v>
      </c>
      <c r="O3" s="107">
        <v>8</v>
      </c>
      <c r="P3" s="106" t="s">
        <v>381</v>
      </c>
      <c r="Q3" s="107">
        <v>84</v>
      </c>
      <c r="R3" s="19" t="s">
        <v>416</v>
      </c>
      <c r="S3" s="107">
        <v>56</v>
      </c>
      <c r="T3" s="106" t="s">
        <v>428</v>
      </c>
      <c r="U3" s="107">
        <v>58</v>
      </c>
      <c r="V3" s="19" t="s">
        <v>444</v>
      </c>
      <c r="W3" s="107">
        <v>39</v>
      </c>
      <c r="X3" s="19" t="s">
        <v>454</v>
      </c>
      <c r="Y3" s="107">
        <v>20</v>
      </c>
      <c r="Z3" s="19" t="s">
        <v>482</v>
      </c>
      <c r="AA3" s="107">
        <v>13</v>
      </c>
      <c r="AB3" s="106" t="s">
        <v>514</v>
      </c>
      <c r="AC3" s="107">
        <v>310</v>
      </c>
      <c r="AD3" s="19" t="s">
        <v>922</v>
      </c>
      <c r="AE3" s="107">
        <v>3</v>
      </c>
      <c r="AF3" s="19" t="s">
        <v>570</v>
      </c>
      <c r="AG3" s="107">
        <v>27</v>
      </c>
      <c r="AH3" s="106" t="s">
        <v>599</v>
      </c>
      <c r="AI3" s="107">
        <v>6</v>
      </c>
      <c r="AJ3" s="106" t="s">
        <v>654</v>
      </c>
      <c r="AK3" s="107">
        <v>598</v>
      </c>
      <c r="AL3" s="19" t="s">
        <v>695</v>
      </c>
      <c r="AM3" s="107">
        <v>60</v>
      </c>
      <c r="AN3" s="106" t="s">
        <v>717</v>
      </c>
    </row>
    <row r="4" spans="1:40" ht="12.75">
      <c r="A4" s="107">
        <v>33</v>
      </c>
      <c r="B4" s="106" t="s">
        <v>200</v>
      </c>
      <c r="C4" s="107">
        <v>70</v>
      </c>
      <c r="D4" s="106" t="s">
        <v>235</v>
      </c>
      <c r="E4" s="107">
        <v>121</v>
      </c>
      <c r="F4" s="19" t="s">
        <v>267</v>
      </c>
      <c r="G4" s="107">
        <v>49</v>
      </c>
      <c r="H4" s="19" t="s">
        <v>286</v>
      </c>
      <c r="I4" s="107">
        <v>36</v>
      </c>
      <c r="J4" s="106" t="s">
        <v>307</v>
      </c>
      <c r="K4" s="107">
        <v>107</v>
      </c>
      <c r="L4" s="106" t="s">
        <v>335</v>
      </c>
      <c r="M4" s="107">
        <v>63</v>
      </c>
      <c r="N4" s="19" t="s">
        <v>359</v>
      </c>
      <c r="O4" s="107">
        <v>38</v>
      </c>
      <c r="P4" s="106" t="s">
        <v>382</v>
      </c>
      <c r="Q4" s="107">
        <v>130</v>
      </c>
      <c r="R4" s="19" t="s">
        <v>417</v>
      </c>
      <c r="S4" s="107">
        <v>57</v>
      </c>
      <c r="T4" s="106" t="s">
        <v>429</v>
      </c>
      <c r="U4" s="107">
        <v>164</v>
      </c>
      <c r="V4" s="19" t="s">
        <v>445</v>
      </c>
      <c r="W4" s="107">
        <v>567</v>
      </c>
      <c r="X4" s="19" t="s">
        <v>455</v>
      </c>
      <c r="Y4" s="107">
        <v>22</v>
      </c>
      <c r="Z4" s="19" t="s">
        <v>483</v>
      </c>
      <c r="AA4" s="107">
        <v>16</v>
      </c>
      <c r="AB4" s="106" t="s">
        <v>515</v>
      </c>
      <c r="AC4" s="107">
        <v>51</v>
      </c>
      <c r="AD4" s="19" t="s">
        <v>552</v>
      </c>
      <c r="AE4" s="107">
        <v>26</v>
      </c>
      <c r="AF4" s="19" t="s">
        <v>571</v>
      </c>
      <c r="AG4" s="107">
        <v>77</v>
      </c>
      <c r="AH4" s="106" t="s">
        <v>600</v>
      </c>
      <c r="AI4" s="107">
        <v>40</v>
      </c>
      <c r="AJ4" s="106" t="s">
        <v>655</v>
      </c>
      <c r="AK4" s="107">
        <v>98</v>
      </c>
      <c r="AL4" s="19" t="s">
        <v>696</v>
      </c>
      <c r="AM4" s="107">
        <v>603</v>
      </c>
      <c r="AN4" s="106" t="s">
        <v>718</v>
      </c>
    </row>
    <row r="5" spans="1:40" ht="12.75">
      <c r="A5" s="107">
        <v>34</v>
      </c>
      <c r="B5" s="106" t="s">
        <v>201</v>
      </c>
      <c r="C5" s="107">
        <v>79</v>
      </c>
      <c r="D5" s="106" t="s">
        <v>236</v>
      </c>
      <c r="E5" s="107">
        <v>510</v>
      </c>
      <c r="F5" s="19" t="s">
        <v>268</v>
      </c>
      <c r="G5" s="107">
        <v>90</v>
      </c>
      <c r="H5" s="19" t="s">
        <v>287</v>
      </c>
      <c r="I5" s="107">
        <v>151</v>
      </c>
      <c r="J5" s="106" t="s">
        <v>308</v>
      </c>
      <c r="K5" s="107">
        <v>115</v>
      </c>
      <c r="L5" s="106" t="s">
        <v>336</v>
      </c>
      <c r="M5" s="107">
        <v>67</v>
      </c>
      <c r="N5" s="19" t="s">
        <v>360</v>
      </c>
      <c r="O5" s="107">
        <v>52</v>
      </c>
      <c r="P5" s="106" t="s">
        <v>383</v>
      </c>
      <c r="Q5" s="107">
        <v>178</v>
      </c>
      <c r="R5" s="19" t="s">
        <v>418</v>
      </c>
      <c r="S5" s="107">
        <v>136</v>
      </c>
      <c r="T5" s="106" t="s">
        <v>430</v>
      </c>
      <c r="U5" s="107">
        <v>177</v>
      </c>
      <c r="V5" s="19" t="s">
        <v>446</v>
      </c>
      <c r="W5" s="107">
        <v>46</v>
      </c>
      <c r="X5" s="19" t="s">
        <v>456</v>
      </c>
      <c r="Y5" s="107">
        <v>571</v>
      </c>
      <c r="Z5" s="19" t="s">
        <v>484</v>
      </c>
      <c r="AA5" s="107">
        <v>21</v>
      </c>
      <c r="AB5" s="106" t="s">
        <v>516</v>
      </c>
      <c r="AC5" s="107">
        <v>95</v>
      </c>
      <c r="AD5" s="19" t="s">
        <v>553</v>
      </c>
      <c r="AE5" s="107">
        <v>29</v>
      </c>
      <c r="AF5" s="19" t="s">
        <v>572</v>
      </c>
      <c r="AG5" s="107">
        <v>50</v>
      </c>
      <c r="AH5" s="106" t="s">
        <v>601</v>
      </c>
      <c r="AI5" s="107">
        <v>42</v>
      </c>
      <c r="AJ5" s="106" t="s">
        <v>656</v>
      </c>
      <c r="AK5" s="107">
        <v>599</v>
      </c>
      <c r="AL5" s="19" t="s">
        <v>697</v>
      </c>
      <c r="AM5" s="107">
        <v>75</v>
      </c>
      <c r="AN5" s="106" t="s">
        <v>719</v>
      </c>
    </row>
    <row r="6" spans="1:40" ht="12.75">
      <c r="A6" s="107">
        <v>97</v>
      </c>
      <c r="B6" s="106" t="s">
        <v>202</v>
      </c>
      <c r="C6" s="107">
        <v>108</v>
      </c>
      <c r="D6" s="106" t="s">
        <v>237</v>
      </c>
      <c r="E6" s="107">
        <v>149</v>
      </c>
      <c r="F6" s="19" t="s">
        <v>269</v>
      </c>
      <c r="G6" s="107">
        <v>99</v>
      </c>
      <c r="H6" s="19" t="s">
        <v>288</v>
      </c>
      <c r="I6" s="107">
        <v>48</v>
      </c>
      <c r="J6" s="106" t="s">
        <v>309</v>
      </c>
      <c r="K6" s="107">
        <v>122</v>
      </c>
      <c r="L6" s="106" t="s">
        <v>337</v>
      </c>
      <c r="M6" s="107">
        <v>71</v>
      </c>
      <c r="N6" s="19" t="s">
        <v>361</v>
      </c>
      <c r="O6" s="107">
        <v>53</v>
      </c>
      <c r="P6" s="106" t="s">
        <v>384</v>
      </c>
      <c r="Q6" s="107">
        <v>240</v>
      </c>
      <c r="R6" s="19" t="s">
        <v>419</v>
      </c>
      <c r="S6" s="107">
        <v>245</v>
      </c>
      <c r="T6" s="106" t="s">
        <v>431</v>
      </c>
      <c r="U6" s="107">
        <v>221</v>
      </c>
      <c r="V6" s="19" t="s">
        <v>447</v>
      </c>
      <c r="W6" s="107">
        <v>68</v>
      </c>
      <c r="X6" s="19" t="s">
        <v>457</v>
      </c>
      <c r="Y6" s="107">
        <v>131</v>
      </c>
      <c r="Z6" s="19" t="s">
        <v>485</v>
      </c>
      <c r="AA6" s="107">
        <v>23</v>
      </c>
      <c r="AB6" s="106" t="s">
        <v>517</v>
      </c>
      <c r="AC6" s="107">
        <v>113</v>
      </c>
      <c r="AD6" s="19" t="s">
        <v>554</v>
      </c>
      <c r="AE6" s="107">
        <v>32</v>
      </c>
      <c r="AF6" s="19" t="s">
        <v>573</v>
      </c>
      <c r="AG6" s="107">
        <v>72</v>
      </c>
      <c r="AH6" s="106" t="s">
        <v>602</v>
      </c>
      <c r="AI6" s="107">
        <v>43</v>
      </c>
      <c r="AJ6" s="106" t="s">
        <v>657</v>
      </c>
      <c r="AK6" s="107">
        <v>198</v>
      </c>
      <c r="AL6" s="19" t="s">
        <v>698</v>
      </c>
      <c r="AM6" s="107">
        <v>78</v>
      </c>
      <c r="AN6" s="106" t="s">
        <v>720</v>
      </c>
    </row>
    <row r="7" spans="1:40" ht="12.75">
      <c r="A7" s="107">
        <v>549</v>
      </c>
      <c r="B7" s="106" t="s">
        <v>203</v>
      </c>
      <c r="C7" s="107">
        <v>125</v>
      </c>
      <c r="D7" s="106" t="s">
        <v>238</v>
      </c>
      <c r="E7" s="107">
        <v>150</v>
      </c>
      <c r="F7" s="19" t="s">
        <v>270</v>
      </c>
      <c r="G7" s="107">
        <v>120</v>
      </c>
      <c r="H7" s="19" t="s">
        <v>289</v>
      </c>
      <c r="I7" s="107">
        <v>80</v>
      </c>
      <c r="J7" s="106" t="s">
        <v>310</v>
      </c>
      <c r="K7" s="107">
        <v>618</v>
      </c>
      <c r="L7" s="106" t="s">
        <v>206</v>
      </c>
      <c r="M7" s="107">
        <v>105</v>
      </c>
      <c r="N7" s="19" t="s">
        <v>362</v>
      </c>
      <c r="O7" s="107">
        <v>55</v>
      </c>
      <c r="P7" s="106" t="s">
        <v>385</v>
      </c>
      <c r="Q7" s="107">
        <v>288</v>
      </c>
      <c r="R7" s="19" t="s">
        <v>420</v>
      </c>
      <c r="S7" s="107">
        <v>266</v>
      </c>
      <c r="T7" s="106" t="s">
        <v>432</v>
      </c>
      <c r="U7" s="107">
        <v>231</v>
      </c>
      <c r="V7" s="19" t="s">
        <v>448</v>
      </c>
      <c r="W7" s="107">
        <v>81</v>
      </c>
      <c r="X7" s="19" t="s">
        <v>458</v>
      </c>
      <c r="Y7" s="107">
        <v>167</v>
      </c>
      <c r="Z7" s="19" t="s">
        <v>486</v>
      </c>
      <c r="AA7" s="107">
        <v>64</v>
      </c>
      <c r="AB7" s="106" t="s">
        <v>518</v>
      </c>
      <c r="AC7" s="107">
        <v>183</v>
      </c>
      <c r="AD7" s="19" t="s">
        <v>555</v>
      </c>
      <c r="AE7" s="107">
        <v>44</v>
      </c>
      <c r="AF7" s="19" t="s">
        <v>574</v>
      </c>
      <c r="AG7" s="107">
        <v>100</v>
      </c>
      <c r="AH7" s="106" t="s">
        <v>603</v>
      </c>
      <c r="AI7" s="107">
        <v>47</v>
      </c>
      <c r="AJ7" s="106" t="s">
        <v>658</v>
      </c>
      <c r="AK7" s="107">
        <v>204</v>
      </c>
      <c r="AL7" s="19" t="s">
        <v>699</v>
      </c>
      <c r="AM7" s="107">
        <v>82</v>
      </c>
      <c r="AN7" s="106" t="s">
        <v>721</v>
      </c>
    </row>
    <row r="8" spans="1:40" ht="12.75">
      <c r="A8" s="107">
        <v>101</v>
      </c>
      <c r="B8" s="106" t="s">
        <v>204</v>
      </c>
      <c r="C8" s="107">
        <v>146</v>
      </c>
      <c r="D8" s="106" t="s">
        <v>239</v>
      </c>
      <c r="E8" s="107">
        <v>168</v>
      </c>
      <c r="F8" s="19" t="s">
        <v>271</v>
      </c>
      <c r="G8" s="107">
        <v>172</v>
      </c>
      <c r="H8" s="19" t="s">
        <v>290</v>
      </c>
      <c r="I8" s="107">
        <v>85</v>
      </c>
      <c r="J8" s="106" t="s">
        <v>311</v>
      </c>
      <c r="K8" s="107">
        <v>145</v>
      </c>
      <c r="L8" s="106" t="s">
        <v>338</v>
      </c>
      <c r="M8" s="107">
        <v>119</v>
      </c>
      <c r="N8" s="19" t="s">
        <v>363</v>
      </c>
      <c r="O8" s="107">
        <v>61</v>
      </c>
      <c r="P8" s="106" t="s">
        <v>386</v>
      </c>
      <c r="Q8" s="107">
        <v>313</v>
      </c>
      <c r="R8" s="19" t="s">
        <v>421</v>
      </c>
      <c r="S8" s="107">
        <v>283</v>
      </c>
      <c r="T8" s="106" t="s">
        <v>433</v>
      </c>
      <c r="U8" s="107">
        <v>318</v>
      </c>
      <c r="V8" s="19" t="s">
        <v>449</v>
      </c>
      <c r="W8" s="107">
        <v>568</v>
      </c>
      <c r="X8" s="19" t="s">
        <v>459</v>
      </c>
      <c r="Y8" s="107">
        <v>173</v>
      </c>
      <c r="Z8" s="19" t="s">
        <v>487</v>
      </c>
      <c r="AA8" s="107">
        <v>65</v>
      </c>
      <c r="AB8" s="106" t="s">
        <v>519</v>
      </c>
      <c r="AC8" s="107">
        <v>184</v>
      </c>
      <c r="AD8" s="19" t="s">
        <v>556</v>
      </c>
      <c r="AE8" s="107">
        <v>92</v>
      </c>
      <c r="AF8" s="19" t="s">
        <v>575</v>
      </c>
      <c r="AG8" s="107">
        <v>585</v>
      </c>
      <c r="AH8" s="106" t="s">
        <v>604</v>
      </c>
      <c r="AI8" s="107">
        <v>619</v>
      </c>
      <c r="AJ8" s="106" t="s">
        <v>923</v>
      </c>
      <c r="AK8" s="107">
        <v>219</v>
      </c>
      <c r="AL8" s="19" t="s">
        <v>700</v>
      </c>
      <c r="AM8" s="107">
        <v>89</v>
      </c>
      <c r="AN8" s="106" t="s">
        <v>722</v>
      </c>
    </row>
    <row r="9" spans="1:40" ht="12.75">
      <c r="A9" s="107">
        <v>114</v>
      </c>
      <c r="B9" s="106" t="s">
        <v>205</v>
      </c>
      <c r="C9" s="107">
        <v>152</v>
      </c>
      <c r="D9" s="106" t="s">
        <v>240</v>
      </c>
      <c r="E9" s="107">
        <v>220</v>
      </c>
      <c r="F9" s="19" t="s">
        <v>272</v>
      </c>
      <c r="G9" s="107">
        <v>623</v>
      </c>
      <c r="H9" s="19" t="s">
        <v>664</v>
      </c>
      <c r="I9" s="107">
        <v>129</v>
      </c>
      <c r="J9" s="106" t="s">
        <v>312</v>
      </c>
      <c r="K9" s="107">
        <v>559</v>
      </c>
      <c r="L9" s="106" t="s">
        <v>339</v>
      </c>
      <c r="M9" s="107">
        <v>139</v>
      </c>
      <c r="N9" s="19" t="s">
        <v>364</v>
      </c>
      <c r="O9" s="107">
        <v>69</v>
      </c>
      <c r="P9" s="106" t="s">
        <v>387</v>
      </c>
      <c r="Q9" s="107">
        <v>323</v>
      </c>
      <c r="R9" s="19" t="s">
        <v>422</v>
      </c>
      <c r="S9" s="107">
        <v>307</v>
      </c>
      <c r="T9" s="106" t="s">
        <v>434</v>
      </c>
      <c r="U9" s="107">
        <v>334</v>
      </c>
      <c r="V9" s="19" t="s">
        <v>450</v>
      </c>
      <c r="W9" s="107">
        <v>118</v>
      </c>
      <c r="X9" s="19" t="s">
        <v>460</v>
      </c>
      <c r="Y9" s="107">
        <v>622</v>
      </c>
      <c r="Z9" s="19" t="s">
        <v>924</v>
      </c>
      <c r="AA9" s="107">
        <v>66</v>
      </c>
      <c r="AB9" s="106" t="s">
        <v>520</v>
      </c>
      <c r="AC9" s="107">
        <v>196</v>
      </c>
      <c r="AD9" s="19" t="s">
        <v>557</v>
      </c>
      <c r="AE9" s="107">
        <v>137</v>
      </c>
      <c r="AF9" s="19" t="s">
        <v>576</v>
      </c>
      <c r="AG9" s="107">
        <v>134</v>
      </c>
      <c r="AH9" s="106" t="s">
        <v>605</v>
      </c>
      <c r="AI9" s="107">
        <v>132</v>
      </c>
      <c r="AJ9" s="106" t="s">
        <v>659</v>
      </c>
      <c r="AK9" s="107">
        <v>226</v>
      </c>
      <c r="AL9" s="19" t="s">
        <v>701</v>
      </c>
      <c r="AM9" s="107">
        <v>123</v>
      </c>
      <c r="AN9" s="106" t="s">
        <v>723</v>
      </c>
    </row>
    <row r="10" spans="1:40" ht="12.75">
      <c r="A10" s="107">
        <v>135</v>
      </c>
      <c r="B10" s="106" t="s">
        <v>207</v>
      </c>
      <c r="C10" s="107">
        <v>552</v>
      </c>
      <c r="D10" s="106" t="s">
        <v>241</v>
      </c>
      <c r="E10" s="107">
        <v>228</v>
      </c>
      <c r="F10" s="19" t="s">
        <v>273</v>
      </c>
      <c r="G10" s="107">
        <v>179</v>
      </c>
      <c r="H10" s="19" t="s">
        <v>291</v>
      </c>
      <c r="I10" s="107">
        <v>156</v>
      </c>
      <c r="J10" s="106" t="s">
        <v>313</v>
      </c>
      <c r="K10" s="107">
        <v>560</v>
      </c>
      <c r="L10" s="106" t="s">
        <v>340</v>
      </c>
      <c r="M10" s="107">
        <v>144</v>
      </c>
      <c r="N10" s="19" t="s">
        <v>365</v>
      </c>
      <c r="O10" s="107">
        <v>74</v>
      </c>
      <c r="P10" s="106" t="s">
        <v>388</v>
      </c>
      <c r="Q10" s="107">
        <v>455</v>
      </c>
      <c r="R10" s="19" t="s">
        <v>423</v>
      </c>
      <c r="S10" s="107">
        <v>332</v>
      </c>
      <c r="T10" s="106" t="s">
        <v>435</v>
      </c>
      <c r="U10" s="107">
        <v>351</v>
      </c>
      <c r="V10" s="19" t="s">
        <v>451</v>
      </c>
      <c r="W10" s="107">
        <v>569</v>
      </c>
      <c r="X10" s="19" t="s">
        <v>461</v>
      </c>
      <c r="Y10" s="107">
        <v>572</v>
      </c>
      <c r="Z10" s="19" t="s">
        <v>488</v>
      </c>
      <c r="AA10" s="107">
        <v>576</v>
      </c>
      <c r="AB10" s="106" t="s">
        <v>521</v>
      </c>
      <c r="AC10" s="107">
        <v>617</v>
      </c>
      <c r="AD10" s="19" t="s">
        <v>558</v>
      </c>
      <c r="AE10" s="107">
        <v>141</v>
      </c>
      <c r="AF10" s="19" t="s">
        <v>577</v>
      </c>
      <c r="AG10" s="107">
        <v>148</v>
      </c>
      <c r="AH10" s="106" t="s">
        <v>606</v>
      </c>
      <c r="AI10" s="107">
        <v>138</v>
      </c>
      <c r="AJ10" s="106" t="s">
        <v>660</v>
      </c>
      <c r="AK10" s="107">
        <v>600</v>
      </c>
      <c r="AL10" s="19" t="s">
        <v>702</v>
      </c>
      <c r="AM10" s="107">
        <v>604</v>
      </c>
      <c r="AN10" s="106" t="s">
        <v>724</v>
      </c>
    </row>
    <row r="11" spans="1:40" ht="12.75">
      <c r="A11" s="107">
        <v>158</v>
      </c>
      <c r="B11" s="106" t="s">
        <v>208</v>
      </c>
      <c r="C11" s="107">
        <v>187</v>
      </c>
      <c r="D11" s="106" t="s">
        <v>242</v>
      </c>
      <c r="E11" s="107">
        <v>232</v>
      </c>
      <c r="F11" s="19" t="s">
        <v>274</v>
      </c>
      <c r="G11" s="107">
        <v>216</v>
      </c>
      <c r="H11" s="19" t="s">
        <v>292</v>
      </c>
      <c r="I11" s="107">
        <v>165</v>
      </c>
      <c r="J11" s="106" t="s">
        <v>314</v>
      </c>
      <c r="K11" s="107">
        <v>194</v>
      </c>
      <c r="L11" s="106" t="s">
        <v>341</v>
      </c>
      <c r="M11" s="107">
        <v>161</v>
      </c>
      <c r="N11" s="19" t="s">
        <v>366</v>
      </c>
      <c r="O11" s="107">
        <v>117</v>
      </c>
      <c r="P11" s="106" t="s">
        <v>389</v>
      </c>
      <c r="Q11" s="107">
        <v>387</v>
      </c>
      <c r="R11" s="19" t="s">
        <v>424</v>
      </c>
      <c r="S11" s="107">
        <v>395</v>
      </c>
      <c r="T11" s="106" t="s">
        <v>436</v>
      </c>
      <c r="U11" s="108">
        <v>475</v>
      </c>
      <c r="V11" s="110" t="s">
        <v>452</v>
      </c>
      <c r="W11" s="107">
        <v>127</v>
      </c>
      <c r="X11" s="19" t="s">
        <v>462</v>
      </c>
      <c r="Y11" s="107">
        <v>234</v>
      </c>
      <c r="Z11" s="19" t="s">
        <v>489</v>
      </c>
      <c r="AA11" s="107">
        <v>86</v>
      </c>
      <c r="AB11" s="106" t="s">
        <v>522</v>
      </c>
      <c r="AC11" s="107">
        <v>581</v>
      </c>
      <c r="AD11" s="19" t="s">
        <v>559</v>
      </c>
      <c r="AE11" s="107">
        <v>154</v>
      </c>
      <c r="AF11" s="19" t="s">
        <v>578</v>
      </c>
      <c r="AG11" s="107">
        <v>153</v>
      </c>
      <c r="AH11" s="106" t="s">
        <v>607</v>
      </c>
      <c r="AI11" s="107">
        <v>175</v>
      </c>
      <c r="AJ11" s="106" t="s">
        <v>661</v>
      </c>
      <c r="AK11" s="107">
        <v>264</v>
      </c>
      <c r="AL11" s="19" t="s">
        <v>703</v>
      </c>
      <c r="AM11" s="107">
        <v>206</v>
      </c>
      <c r="AN11" s="106" t="s">
        <v>725</v>
      </c>
    </row>
    <row r="12" spans="1:40" ht="12.75">
      <c r="A12" s="107">
        <v>163</v>
      </c>
      <c r="B12" s="106" t="s">
        <v>209</v>
      </c>
      <c r="C12" s="107">
        <v>200</v>
      </c>
      <c r="D12" s="106" t="s">
        <v>243</v>
      </c>
      <c r="E12" s="107">
        <v>555</v>
      </c>
      <c r="F12" s="19" t="s">
        <v>275</v>
      </c>
      <c r="G12" s="107">
        <v>225</v>
      </c>
      <c r="H12" s="19" t="s">
        <v>293</v>
      </c>
      <c r="I12" s="107">
        <v>189</v>
      </c>
      <c r="J12" s="106" t="s">
        <v>315</v>
      </c>
      <c r="K12" s="107">
        <v>201</v>
      </c>
      <c r="L12" s="106" t="s">
        <v>342</v>
      </c>
      <c r="M12" s="107">
        <v>176</v>
      </c>
      <c r="N12" s="19" t="s">
        <v>367</v>
      </c>
      <c r="O12" s="107">
        <v>170</v>
      </c>
      <c r="P12" s="106" t="s">
        <v>390</v>
      </c>
      <c r="Q12" s="107">
        <v>467</v>
      </c>
      <c r="R12" s="19" t="s">
        <v>425</v>
      </c>
      <c r="S12" s="107">
        <v>407</v>
      </c>
      <c r="T12" s="106" t="s">
        <v>437</v>
      </c>
      <c r="U12" s="20"/>
      <c r="V12" s="19"/>
      <c r="W12" s="107">
        <v>140</v>
      </c>
      <c r="X12" s="19" t="s">
        <v>463</v>
      </c>
      <c r="Y12" s="107">
        <v>282</v>
      </c>
      <c r="Z12" s="19" t="s">
        <v>490</v>
      </c>
      <c r="AA12" s="107">
        <v>91</v>
      </c>
      <c r="AB12" s="106" t="s">
        <v>523</v>
      </c>
      <c r="AC12" s="107">
        <v>357</v>
      </c>
      <c r="AD12" s="19" t="s">
        <v>560</v>
      </c>
      <c r="AE12" s="107">
        <v>159</v>
      </c>
      <c r="AF12" s="19" t="s">
        <v>579</v>
      </c>
      <c r="AG12" s="107">
        <v>155</v>
      </c>
      <c r="AH12" s="106" t="s">
        <v>608</v>
      </c>
      <c r="AI12" s="107">
        <v>596</v>
      </c>
      <c r="AJ12" s="106" t="s">
        <v>662</v>
      </c>
      <c r="AK12" s="107">
        <v>268</v>
      </c>
      <c r="AL12" s="19" t="s">
        <v>704</v>
      </c>
      <c r="AM12" s="107">
        <v>250</v>
      </c>
      <c r="AN12" s="106" t="s">
        <v>726</v>
      </c>
    </row>
    <row r="13" spans="1:40" ht="12.75">
      <c r="A13" s="107">
        <v>169</v>
      </c>
      <c r="B13" s="106" t="s">
        <v>210</v>
      </c>
      <c r="C13" s="107">
        <v>208</v>
      </c>
      <c r="D13" s="106" t="s">
        <v>244</v>
      </c>
      <c r="E13" s="107">
        <v>259</v>
      </c>
      <c r="F13" s="19" t="s">
        <v>276</v>
      </c>
      <c r="G13" s="107">
        <v>281</v>
      </c>
      <c r="H13" s="19" t="s">
        <v>294</v>
      </c>
      <c r="I13" s="107">
        <v>229</v>
      </c>
      <c r="J13" s="106" t="s">
        <v>316</v>
      </c>
      <c r="K13" s="107">
        <v>202</v>
      </c>
      <c r="L13" s="106" t="s">
        <v>343</v>
      </c>
      <c r="M13" s="107">
        <v>199</v>
      </c>
      <c r="N13" s="19" t="s">
        <v>368</v>
      </c>
      <c r="O13" s="107">
        <v>180</v>
      </c>
      <c r="P13" s="106" t="s">
        <v>391</v>
      </c>
      <c r="Q13" s="108">
        <v>512</v>
      </c>
      <c r="R13" s="110" t="s">
        <v>426</v>
      </c>
      <c r="S13" s="107">
        <v>424</v>
      </c>
      <c r="T13" s="106" t="s">
        <v>438</v>
      </c>
      <c r="U13" s="20"/>
      <c r="V13" s="19"/>
      <c r="W13" s="107">
        <v>185</v>
      </c>
      <c r="X13" s="19" t="s">
        <v>464</v>
      </c>
      <c r="Y13" s="107">
        <v>537</v>
      </c>
      <c r="Z13" s="19" t="s">
        <v>491</v>
      </c>
      <c r="AA13" s="107">
        <v>94</v>
      </c>
      <c r="AB13" s="106" t="s">
        <v>524</v>
      </c>
      <c r="AC13" s="107">
        <v>298</v>
      </c>
      <c r="AD13" s="19" t="s">
        <v>561</v>
      </c>
      <c r="AE13" s="107">
        <v>166</v>
      </c>
      <c r="AF13" s="19" t="s">
        <v>580</v>
      </c>
      <c r="AG13" s="107">
        <v>171</v>
      </c>
      <c r="AH13" s="106" t="s">
        <v>609</v>
      </c>
      <c r="AI13" s="107">
        <v>597</v>
      </c>
      <c r="AJ13" s="106" t="s">
        <v>663</v>
      </c>
      <c r="AK13" s="107">
        <v>306</v>
      </c>
      <c r="AL13" s="19" t="s">
        <v>705</v>
      </c>
      <c r="AM13" s="107">
        <v>276</v>
      </c>
      <c r="AN13" s="106" t="s">
        <v>727</v>
      </c>
    </row>
    <row r="14" spans="1:40" ht="12.75">
      <c r="A14" s="107">
        <v>190</v>
      </c>
      <c r="B14" s="106" t="s">
        <v>211</v>
      </c>
      <c r="C14" s="107">
        <v>211</v>
      </c>
      <c r="D14" s="106" t="s">
        <v>245</v>
      </c>
      <c r="E14" s="107">
        <v>293</v>
      </c>
      <c r="F14" s="19" t="s">
        <v>277</v>
      </c>
      <c r="G14" s="107">
        <v>297</v>
      </c>
      <c r="H14" s="19" t="s">
        <v>295</v>
      </c>
      <c r="I14" s="107">
        <v>247</v>
      </c>
      <c r="J14" s="106" t="s">
        <v>317</v>
      </c>
      <c r="K14" s="107">
        <v>203</v>
      </c>
      <c r="L14" s="106" t="s">
        <v>344</v>
      </c>
      <c r="M14" s="107">
        <v>287</v>
      </c>
      <c r="N14" s="19" t="s">
        <v>369</v>
      </c>
      <c r="O14" s="107">
        <v>186</v>
      </c>
      <c r="P14" s="106" t="s">
        <v>392</v>
      </c>
      <c r="Q14" s="20"/>
      <c r="R14" s="19"/>
      <c r="S14" s="107">
        <v>449</v>
      </c>
      <c r="T14" s="106" t="s">
        <v>439</v>
      </c>
      <c r="U14" s="20"/>
      <c r="V14" s="19"/>
      <c r="W14" s="107">
        <v>284</v>
      </c>
      <c r="X14" s="19" t="s">
        <v>465</v>
      </c>
      <c r="Y14" s="107">
        <v>296</v>
      </c>
      <c r="Z14" s="19" t="s">
        <v>492</v>
      </c>
      <c r="AA14" s="107">
        <v>103</v>
      </c>
      <c r="AB14" s="106" t="s">
        <v>525</v>
      </c>
      <c r="AC14" s="107">
        <v>582</v>
      </c>
      <c r="AD14" s="19" t="s">
        <v>562</v>
      </c>
      <c r="AE14" s="107">
        <v>239</v>
      </c>
      <c r="AF14" s="19" t="s">
        <v>581</v>
      </c>
      <c r="AG14" s="107">
        <v>181</v>
      </c>
      <c r="AH14" s="106" t="s">
        <v>610</v>
      </c>
      <c r="AI14" s="107">
        <v>217</v>
      </c>
      <c r="AJ14" s="106" t="s">
        <v>668</v>
      </c>
      <c r="AK14" s="107">
        <v>308</v>
      </c>
      <c r="AL14" s="19" t="s">
        <v>706</v>
      </c>
      <c r="AM14" s="107">
        <v>279</v>
      </c>
      <c r="AN14" s="106" t="s">
        <v>728</v>
      </c>
    </row>
    <row r="15" spans="1:40" ht="12.75">
      <c r="A15" s="107">
        <v>193</v>
      </c>
      <c r="B15" s="106" t="s">
        <v>212</v>
      </c>
      <c r="C15" s="107">
        <v>212</v>
      </c>
      <c r="D15" s="106" t="s">
        <v>246</v>
      </c>
      <c r="E15" s="107">
        <v>328</v>
      </c>
      <c r="F15" s="19" t="s">
        <v>278</v>
      </c>
      <c r="G15" s="107">
        <v>315</v>
      </c>
      <c r="H15" s="19" t="s">
        <v>296</v>
      </c>
      <c r="I15" s="107">
        <v>244</v>
      </c>
      <c r="J15" s="106" t="s">
        <v>318</v>
      </c>
      <c r="K15" s="107">
        <v>214</v>
      </c>
      <c r="L15" s="106" t="s">
        <v>345</v>
      </c>
      <c r="M15" s="107">
        <v>375</v>
      </c>
      <c r="N15" s="19" t="s">
        <v>370</v>
      </c>
      <c r="O15" s="107">
        <v>538</v>
      </c>
      <c r="P15" s="106" t="s">
        <v>393</v>
      </c>
      <c r="Q15" s="20"/>
      <c r="R15" s="19"/>
      <c r="S15" s="107">
        <v>491</v>
      </c>
      <c r="T15" s="106" t="s">
        <v>440</v>
      </c>
      <c r="U15" s="20"/>
      <c r="V15" s="19"/>
      <c r="W15" s="107">
        <v>285</v>
      </c>
      <c r="X15" s="19" t="s">
        <v>466</v>
      </c>
      <c r="Y15" s="107">
        <v>316</v>
      </c>
      <c r="Z15" s="19" t="s">
        <v>493</v>
      </c>
      <c r="AA15" s="107">
        <v>106</v>
      </c>
      <c r="AB15" s="106" t="s">
        <v>526</v>
      </c>
      <c r="AC15" s="107">
        <v>377</v>
      </c>
      <c r="AD15" s="19" t="s">
        <v>563</v>
      </c>
      <c r="AE15" s="107">
        <v>610</v>
      </c>
      <c r="AF15" s="19" t="s">
        <v>582</v>
      </c>
      <c r="AG15" s="107">
        <v>192</v>
      </c>
      <c r="AH15" s="106" t="s">
        <v>611</v>
      </c>
      <c r="AI15" s="107">
        <v>222</v>
      </c>
      <c r="AJ15" s="106" t="s">
        <v>669</v>
      </c>
      <c r="AK15" s="107">
        <v>335</v>
      </c>
      <c r="AL15" s="19" t="s">
        <v>707</v>
      </c>
      <c r="AM15" s="107">
        <v>605</v>
      </c>
      <c r="AN15" s="106" t="s">
        <v>729</v>
      </c>
    </row>
    <row r="16" spans="1:40" ht="12.75">
      <c r="A16" s="107">
        <v>533</v>
      </c>
      <c r="B16" s="106" t="s">
        <v>213</v>
      </c>
      <c r="C16" s="107">
        <v>553</v>
      </c>
      <c r="D16" s="106" t="s">
        <v>247</v>
      </c>
      <c r="E16" s="107">
        <v>347</v>
      </c>
      <c r="F16" s="19" t="s">
        <v>279</v>
      </c>
      <c r="G16" s="107">
        <v>333</v>
      </c>
      <c r="H16" s="19" t="s">
        <v>297</v>
      </c>
      <c r="I16" s="107">
        <v>251</v>
      </c>
      <c r="J16" s="106" t="s">
        <v>319</v>
      </c>
      <c r="K16" s="107">
        <v>227</v>
      </c>
      <c r="L16" s="106" t="s">
        <v>346</v>
      </c>
      <c r="M16" s="107">
        <v>562</v>
      </c>
      <c r="N16" s="19" t="s">
        <v>371</v>
      </c>
      <c r="O16" s="107">
        <v>209</v>
      </c>
      <c r="P16" s="106" t="s">
        <v>394</v>
      </c>
      <c r="Q16" s="20"/>
      <c r="R16" s="19"/>
      <c r="S16" s="107">
        <v>499</v>
      </c>
      <c r="T16" s="106" t="s">
        <v>441</v>
      </c>
      <c r="U16" s="20"/>
      <c r="V16" s="19"/>
      <c r="W16" s="107">
        <v>299</v>
      </c>
      <c r="X16" s="19" t="s">
        <v>467</v>
      </c>
      <c r="Y16" s="107">
        <v>317</v>
      </c>
      <c r="Z16" s="19" t="s">
        <v>494</v>
      </c>
      <c r="AA16" s="107">
        <v>110</v>
      </c>
      <c r="AB16" s="106" t="s">
        <v>527</v>
      </c>
      <c r="AC16" s="107">
        <v>394</v>
      </c>
      <c r="AD16" s="19" t="s">
        <v>564</v>
      </c>
      <c r="AE16" s="107">
        <v>612</v>
      </c>
      <c r="AF16" s="19" t="s">
        <v>583</v>
      </c>
      <c r="AG16" s="107">
        <v>197</v>
      </c>
      <c r="AH16" s="106" t="s">
        <v>612</v>
      </c>
      <c r="AI16" s="107">
        <v>223</v>
      </c>
      <c r="AJ16" s="106" t="s">
        <v>670</v>
      </c>
      <c r="AK16" s="107">
        <v>343</v>
      </c>
      <c r="AL16" s="19" t="s">
        <v>708</v>
      </c>
      <c r="AM16" s="107">
        <v>342</v>
      </c>
      <c r="AN16" s="106" t="s">
        <v>730</v>
      </c>
    </row>
    <row r="17" spans="1:40" ht="12.75">
      <c r="A17" s="107">
        <v>545</v>
      </c>
      <c r="B17" s="106" t="s">
        <v>214</v>
      </c>
      <c r="C17" s="107">
        <v>236</v>
      </c>
      <c r="D17" s="106" t="s">
        <v>248</v>
      </c>
      <c r="E17" s="107">
        <v>391</v>
      </c>
      <c r="F17" s="19" t="s">
        <v>280</v>
      </c>
      <c r="G17" s="107">
        <v>365</v>
      </c>
      <c r="H17" s="19" t="s">
        <v>298</v>
      </c>
      <c r="I17" s="107">
        <v>260</v>
      </c>
      <c r="J17" s="106" t="s">
        <v>320</v>
      </c>
      <c r="K17" s="107">
        <v>270</v>
      </c>
      <c r="L17" s="106" t="s">
        <v>347</v>
      </c>
      <c r="M17" s="107">
        <v>390</v>
      </c>
      <c r="N17" s="19" t="s">
        <v>372</v>
      </c>
      <c r="O17" s="107">
        <v>215</v>
      </c>
      <c r="P17" s="106" t="s">
        <v>395</v>
      </c>
      <c r="Q17" s="20"/>
      <c r="R17" s="19"/>
      <c r="S17" s="108">
        <v>524</v>
      </c>
      <c r="T17" s="109" t="s">
        <v>442</v>
      </c>
      <c r="U17" s="20"/>
      <c r="V17" s="19"/>
      <c r="W17" s="107">
        <v>303</v>
      </c>
      <c r="X17" s="19" t="s">
        <v>468</v>
      </c>
      <c r="Y17" s="107">
        <v>320</v>
      </c>
      <c r="Z17" s="19" t="s">
        <v>495</v>
      </c>
      <c r="AA17" s="107">
        <v>111</v>
      </c>
      <c r="AB17" s="106" t="s">
        <v>528</v>
      </c>
      <c r="AC17" s="107">
        <v>444</v>
      </c>
      <c r="AD17" s="19" t="s">
        <v>565</v>
      </c>
      <c r="AE17" s="107">
        <v>295</v>
      </c>
      <c r="AF17" s="19" t="s">
        <v>584</v>
      </c>
      <c r="AG17" s="107">
        <v>586</v>
      </c>
      <c r="AH17" s="106" t="s">
        <v>613</v>
      </c>
      <c r="AI17" s="107">
        <v>235</v>
      </c>
      <c r="AJ17" s="106" t="s">
        <v>671</v>
      </c>
      <c r="AK17" s="107">
        <v>399</v>
      </c>
      <c r="AL17" s="19" t="s">
        <v>709</v>
      </c>
      <c r="AM17" s="107">
        <v>355</v>
      </c>
      <c r="AN17" s="106" t="s">
        <v>731</v>
      </c>
    </row>
    <row r="18" spans="1:40" ht="12.75">
      <c r="A18" s="107">
        <v>213</v>
      </c>
      <c r="B18" s="106" t="s">
        <v>215</v>
      </c>
      <c r="C18" s="107">
        <v>248</v>
      </c>
      <c r="D18" s="106" t="s">
        <v>249</v>
      </c>
      <c r="E18" s="107">
        <v>426</v>
      </c>
      <c r="F18" s="19" t="s">
        <v>281</v>
      </c>
      <c r="G18" s="107">
        <v>556</v>
      </c>
      <c r="H18" s="19" t="s">
        <v>299</v>
      </c>
      <c r="I18" s="107">
        <v>289</v>
      </c>
      <c r="J18" s="106" t="s">
        <v>321</v>
      </c>
      <c r="K18" s="107">
        <v>292</v>
      </c>
      <c r="L18" s="106" t="s">
        <v>348</v>
      </c>
      <c r="M18" s="107">
        <v>564</v>
      </c>
      <c r="N18" s="19" t="s">
        <v>373</v>
      </c>
      <c r="O18" s="107">
        <v>237</v>
      </c>
      <c r="P18" s="106" t="s">
        <v>396</v>
      </c>
      <c r="Q18" s="20"/>
      <c r="R18" s="19"/>
      <c r="S18" s="20"/>
      <c r="T18" s="19"/>
      <c r="U18" s="20"/>
      <c r="V18" s="19"/>
      <c r="W18" s="107">
        <v>309</v>
      </c>
      <c r="X18" s="19" t="s">
        <v>469</v>
      </c>
      <c r="Y18" s="107">
        <v>344</v>
      </c>
      <c r="Z18" s="19" t="s">
        <v>496</v>
      </c>
      <c r="AA18" s="107">
        <v>116</v>
      </c>
      <c r="AB18" s="106" t="s">
        <v>529</v>
      </c>
      <c r="AC18" s="107">
        <v>454</v>
      </c>
      <c r="AD18" s="19" t="s">
        <v>566</v>
      </c>
      <c r="AE18" s="107">
        <v>294</v>
      </c>
      <c r="AF18" s="19" t="s">
        <v>585</v>
      </c>
      <c r="AG18" s="107">
        <v>587</v>
      </c>
      <c r="AH18" s="106" t="s">
        <v>614</v>
      </c>
      <c r="AI18" s="107">
        <v>246</v>
      </c>
      <c r="AJ18" s="106" t="s">
        <v>672</v>
      </c>
      <c r="AK18" s="107">
        <v>402</v>
      </c>
      <c r="AL18" s="19" t="s">
        <v>710</v>
      </c>
      <c r="AM18" s="107">
        <v>620</v>
      </c>
      <c r="AN18" s="106" t="s">
        <v>925</v>
      </c>
    </row>
    <row r="19" spans="1:40" ht="12.75">
      <c r="A19" s="107">
        <v>548</v>
      </c>
      <c r="B19" s="106" t="s">
        <v>216</v>
      </c>
      <c r="C19" s="107">
        <v>256</v>
      </c>
      <c r="D19" s="106" t="s">
        <v>250</v>
      </c>
      <c r="E19" s="107">
        <v>457</v>
      </c>
      <c r="F19" s="19" t="s">
        <v>282</v>
      </c>
      <c r="G19" s="107">
        <v>378</v>
      </c>
      <c r="H19" s="19" t="s">
        <v>300</v>
      </c>
      <c r="I19" s="107">
        <v>326</v>
      </c>
      <c r="J19" s="106" t="s">
        <v>322</v>
      </c>
      <c r="K19" s="107">
        <v>561</v>
      </c>
      <c r="L19" s="106" t="s">
        <v>349</v>
      </c>
      <c r="M19" s="107">
        <v>450</v>
      </c>
      <c r="N19" s="19" t="s">
        <v>374</v>
      </c>
      <c r="O19" s="107">
        <v>242</v>
      </c>
      <c r="P19" s="106" t="s">
        <v>397</v>
      </c>
      <c r="Q19" s="20"/>
      <c r="R19" s="19"/>
      <c r="S19" s="20"/>
      <c r="T19" s="19"/>
      <c r="U19" s="20"/>
      <c r="V19" s="19"/>
      <c r="W19" s="107">
        <v>338</v>
      </c>
      <c r="X19" s="19" t="s">
        <v>470</v>
      </c>
      <c r="Y19" s="107">
        <v>345</v>
      </c>
      <c r="Z19" s="19" t="s">
        <v>497</v>
      </c>
      <c r="AA19" s="107">
        <v>124</v>
      </c>
      <c r="AB19" s="106" t="s">
        <v>530</v>
      </c>
      <c r="AC19" s="107">
        <v>469</v>
      </c>
      <c r="AD19" s="19" t="s">
        <v>567</v>
      </c>
      <c r="AE19" s="107">
        <v>535</v>
      </c>
      <c r="AF19" s="19" t="s">
        <v>586</v>
      </c>
      <c r="AG19" s="107">
        <v>243</v>
      </c>
      <c r="AH19" s="106" t="s">
        <v>615</v>
      </c>
      <c r="AI19" s="107">
        <v>254</v>
      </c>
      <c r="AJ19" s="106" t="s">
        <v>673</v>
      </c>
      <c r="AK19" s="107">
        <v>419</v>
      </c>
      <c r="AL19" s="19" t="s">
        <v>711</v>
      </c>
      <c r="AM19" s="107">
        <v>385</v>
      </c>
      <c r="AN19" s="106" t="s">
        <v>732</v>
      </c>
    </row>
    <row r="20" spans="1:40" ht="12.75">
      <c r="A20" s="107">
        <v>539</v>
      </c>
      <c r="B20" s="106" t="s">
        <v>217</v>
      </c>
      <c r="C20" s="107">
        <v>265</v>
      </c>
      <c r="D20" s="106" t="s">
        <v>251</v>
      </c>
      <c r="E20" s="108">
        <v>477</v>
      </c>
      <c r="F20" s="110" t="s">
        <v>283</v>
      </c>
      <c r="G20" s="107">
        <v>400</v>
      </c>
      <c r="H20" s="19" t="s">
        <v>301</v>
      </c>
      <c r="I20" s="107">
        <v>410</v>
      </c>
      <c r="J20" s="106" t="s">
        <v>323</v>
      </c>
      <c r="K20" s="107">
        <v>324</v>
      </c>
      <c r="L20" s="106" t="s">
        <v>350</v>
      </c>
      <c r="M20" s="107">
        <v>478</v>
      </c>
      <c r="N20" s="19" t="s">
        <v>375</v>
      </c>
      <c r="O20" s="107">
        <v>252</v>
      </c>
      <c r="P20" s="106" t="s">
        <v>398</v>
      </c>
      <c r="Q20" s="20"/>
      <c r="R20" s="19"/>
      <c r="S20" s="20"/>
      <c r="T20" s="19"/>
      <c r="U20" s="20"/>
      <c r="V20" s="19"/>
      <c r="W20" s="107">
        <v>372</v>
      </c>
      <c r="X20" s="19" t="s">
        <v>471</v>
      </c>
      <c r="Y20" s="107">
        <v>349</v>
      </c>
      <c r="Z20" s="19" t="s">
        <v>498</v>
      </c>
      <c r="AA20" s="107">
        <v>609</v>
      </c>
      <c r="AB20" s="106" t="s">
        <v>531</v>
      </c>
      <c r="AC20" s="108">
        <v>500</v>
      </c>
      <c r="AD20" s="110" t="s">
        <v>568</v>
      </c>
      <c r="AE20" s="107">
        <v>583</v>
      </c>
      <c r="AF20" s="19" t="s">
        <v>501</v>
      </c>
      <c r="AG20" s="107">
        <v>249</v>
      </c>
      <c r="AH20" s="106" t="s">
        <v>616</v>
      </c>
      <c r="AI20" s="107">
        <v>263</v>
      </c>
      <c r="AJ20" s="106" t="s">
        <v>674</v>
      </c>
      <c r="AK20" s="107">
        <v>601</v>
      </c>
      <c r="AL20" s="19" t="s">
        <v>712</v>
      </c>
      <c r="AM20" s="107">
        <v>606</v>
      </c>
      <c r="AN20" s="106" t="s">
        <v>733</v>
      </c>
    </row>
    <row r="21" spans="1:40" ht="12.75">
      <c r="A21" s="107">
        <v>542</v>
      </c>
      <c r="B21" s="106" t="s">
        <v>218</v>
      </c>
      <c r="C21" s="107">
        <v>554</v>
      </c>
      <c r="D21" s="106" t="s">
        <v>252</v>
      </c>
      <c r="E21" s="20"/>
      <c r="F21" s="19"/>
      <c r="G21" s="107">
        <v>557</v>
      </c>
      <c r="H21" s="19" t="s">
        <v>302</v>
      </c>
      <c r="I21" s="107">
        <v>437</v>
      </c>
      <c r="J21" s="106" t="s">
        <v>324</v>
      </c>
      <c r="K21" s="107">
        <v>616</v>
      </c>
      <c r="L21" s="106" t="s">
        <v>351</v>
      </c>
      <c r="M21" s="107">
        <v>565</v>
      </c>
      <c r="N21" s="19" t="s">
        <v>376</v>
      </c>
      <c r="O21" s="107">
        <v>253</v>
      </c>
      <c r="P21" s="106" t="s">
        <v>399</v>
      </c>
      <c r="Q21" s="20"/>
      <c r="R21" s="19"/>
      <c r="S21" s="20"/>
      <c r="T21" s="19"/>
      <c r="U21" s="20"/>
      <c r="V21" s="19"/>
      <c r="W21" s="107">
        <v>388</v>
      </c>
      <c r="X21" s="19" t="s">
        <v>472</v>
      </c>
      <c r="Y21" s="107">
        <v>573</v>
      </c>
      <c r="Z21" s="19" t="s">
        <v>499</v>
      </c>
      <c r="AA21" s="107">
        <v>195</v>
      </c>
      <c r="AB21" s="106" t="s">
        <v>532</v>
      </c>
      <c r="AC21" s="20"/>
      <c r="AD21" s="19"/>
      <c r="AE21" s="107">
        <v>414</v>
      </c>
      <c r="AF21" s="19" t="s">
        <v>587</v>
      </c>
      <c r="AG21" s="107">
        <v>258</v>
      </c>
      <c r="AH21" s="106" t="s">
        <v>617</v>
      </c>
      <c r="AI21" s="107">
        <v>274</v>
      </c>
      <c r="AJ21" s="106" t="s">
        <v>675</v>
      </c>
      <c r="AK21" s="107">
        <v>474</v>
      </c>
      <c r="AL21" s="19" t="s">
        <v>713</v>
      </c>
      <c r="AM21" s="107">
        <v>607</v>
      </c>
      <c r="AN21" s="106" t="s">
        <v>734</v>
      </c>
    </row>
    <row r="22" spans="1:40" ht="12.75">
      <c r="A22" s="107">
        <v>331</v>
      </c>
      <c r="B22" s="106" t="s">
        <v>219</v>
      </c>
      <c r="C22" s="107">
        <v>311</v>
      </c>
      <c r="D22" s="106" t="s">
        <v>253</v>
      </c>
      <c r="E22" s="20"/>
      <c r="F22" s="19"/>
      <c r="G22" s="107">
        <v>503</v>
      </c>
      <c r="H22" s="19" t="s">
        <v>303</v>
      </c>
      <c r="I22" s="107">
        <v>438</v>
      </c>
      <c r="J22" s="106" t="s">
        <v>325</v>
      </c>
      <c r="K22" s="107">
        <v>366</v>
      </c>
      <c r="L22" s="106" t="s">
        <v>352</v>
      </c>
      <c r="M22" s="107">
        <v>480</v>
      </c>
      <c r="N22" s="19" t="s">
        <v>377</v>
      </c>
      <c r="O22" s="107">
        <v>261</v>
      </c>
      <c r="P22" s="106" t="s">
        <v>400</v>
      </c>
      <c r="Q22" s="20"/>
      <c r="R22" s="19"/>
      <c r="S22" s="20"/>
      <c r="T22" s="19"/>
      <c r="U22" s="20"/>
      <c r="V22" s="19"/>
      <c r="W22" s="107">
        <v>570</v>
      </c>
      <c r="X22" s="19" t="s">
        <v>473</v>
      </c>
      <c r="Y22" s="107">
        <v>354</v>
      </c>
      <c r="Z22" s="19" t="s">
        <v>500</v>
      </c>
      <c r="AA22" s="107">
        <v>205</v>
      </c>
      <c r="AB22" s="106" t="s">
        <v>533</v>
      </c>
      <c r="AC22" s="20"/>
      <c r="AD22" s="19"/>
      <c r="AE22" s="107">
        <v>415</v>
      </c>
      <c r="AF22" s="19" t="s">
        <v>588</v>
      </c>
      <c r="AG22" s="107">
        <v>267</v>
      </c>
      <c r="AH22" s="106" t="s">
        <v>618</v>
      </c>
      <c r="AI22" s="107">
        <v>291</v>
      </c>
      <c r="AJ22" s="106" t="s">
        <v>491</v>
      </c>
      <c r="AK22" s="107">
        <v>523</v>
      </c>
      <c r="AL22" s="19" t="s">
        <v>714</v>
      </c>
      <c r="AM22" s="107">
        <v>440</v>
      </c>
      <c r="AN22" s="106" t="s">
        <v>735</v>
      </c>
    </row>
    <row r="23" spans="1:40" ht="12.75">
      <c r="A23" s="107">
        <v>544</v>
      </c>
      <c r="B23" s="106" t="s">
        <v>220</v>
      </c>
      <c r="C23" s="107">
        <v>329</v>
      </c>
      <c r="D23" s="106" t="s">
        <v>254</v>
      </c>
      <c r="E23" s="20"/>
      <c r="F23" s="19"/>
      <c r="G23" s="108">
        <v>530</v>
      </c>
      <c r="H23" s="110" t="s">
        <v>304</v>
      </c>
      <c r="I23" s="107">
        <v>462</v>
      </c>
      <c r="J23" s="106" t="s">
        <v>326</v>
      </c>
      <c r="K23" s="107">
        <v>405</v>
      </c>
      <c r="L23" s="106" t="s">
        <v>353</v>
      </c>
      <c r="M23" s="107">
        <v>483</v>
      </c>
      <c r="N23" s="19" t="s">
        <v>378</v>
      </c>
      <c r="O23" s="107">
        <v>273</v>
      </c>
      <c r="P23" s="106" t="s">
        <v>401</v>
      </c>
      <c r="Q23" s="20"/>
      <c r="R23" s="19"/>
      <c r="S23" s="20"/>
      <c r="T23" s="19"/>
      <c r="U23" s="20"/>
      <c r="V23" s="19"/>
      <c r="W23" s="107">
        <v>396</v>
      </c>
      <c r="X23" s="19" t="s">
        <v>474</v>
      </c>
      <c r="Y23" s="107">
        <v>574</v>
      </c>
      <c r="Z23" s="19" t="s">
        <v>501</v>
      </c>
      <c r="AA23" s="107">
        <v>230</v>
      </c>
      <c r="AB23" s="106" t="s">
        <v>534</v>
      </c>
      <c r="AC23" s="20"/>
      <c r="AD23" s="19"/>
      <c r="AE23" s="107">
        <v>456</v>
      </c>
      <c r="AF23" s="19" t="s">
        <v>589</v>
      </c>
      <c r="AG23" s="107">
        <v>87</v>
      </c>
      <c r="AH23" s="106" t="s">
        <v>619</v>
      </c>
      <c r="AI23" s="107">
        <v>304</v>
      </c>
      <c r="AJ23" s="106" t="s">
        <v>676</v>
      </c>
      <c r="AK23" s="108">
        <v>602</v>
      </c>
      <c r="AL23" s="110" t="s">
        <v>715</v>
      </c>
      <c r="AM23" s="107">
        <v>441</v>
      </c>
      <c r="AN23" s="106" t="s">
        <v>736</v>
      </c>
    </row>
    <row r="24" spans="1:40" ht="12.75">
      <c r="A24" s="107">
        <v>356</v>
      </c>
      <c r="B24" s="106" t="s">
        <v>221</v>
      </c>
      <c r="C24" s="107">
        <v>352</v>
      </c>
      <c r="D24" s="106" t="s">
        <v>255</v>
      </c>
      <c r="E24" s="20"/>
      <c r="F24" s="19"/>
      <c r="G24" s="20"/>
      <c r="H24" s="19"/>
      <c r="I24" s="107">
        <v>472</v>
      </c>
      <c r="J24" s="106" t="s">
        <v>327</v>
      </c>
      <c r="K24" s="107">
        <v>439</v>
      </c>
      <c r="L24" s="106" t="s">
        <v>354</v>
      </c>
      <c r="M24" s="108">
        <v>566</v>
      </c>
      <c r="N24" s="110" t="s">
        <v>379</v>
      </c>
      <c r="O24" s="107">
        <v>275</v>
      </c>
      <c r="P24" s="106" t="s">
        <v>402</v>
      </c>
      <c r="Q24" s="20"/>
      <c r="R24" s="19"/>
      <c r="S24" s="20"/>
      <c r="T24" s="19"/>
      <c r="U24" s="20"/>
      <c r="V24" s="19"/>
      <c r="W24" s="107">
        <v>397</v>
      </c>
      <c r="X24" s="19" t="s">
        <v>475</v>
      </c>
      <c r="Y24" s="107">
        <v>371</v>
      </c>
      <c r="Z24" s="19" t="s">
        <v>502</v>
      </c>
      <c r="AA24" s="107">
        <v>578</v>
      </c>
      <c r="AB24" s="106" t="s">
        <v>535</v>
      </c>
      <c r="AC24" s="20"/>
      <c r="AD24" s="19"/>
      <c r="AE24" s="107">
        <v>458</v>
      </c>
      <c r="AF24" s="19" t="s">
        <v>590</v>
      </c>
      <c r="AG24" s="107">
        <v>280</v>
      </c>
      <c r="AH24" s="106" t="s">
        <v>620</v>
      </c>
      <c r="AI24" s="107">
        <v>321</v>
      </c>
      <c r="AJ24" s="106" t="s">
        <v>677</v>
      </c>
      <c r="AK24" s="20"/>
      <c r="AL24" s="19"/>
      <c r="AM24" s="107">
        <v>608</v>
      </c>
      <c r="AN24" s="106" t="s">
        <v>737</v>
      </c>
    </row>
    <row r="25" spans="1:40" ht="12.75">
      <c r="A25" s="107">
        <v>362</v>
      </c>
      <c r="B25" s="106" t="s">
        <v>222</v>
      </c>
      <c r="C25" s="107">
        <v>364</v>
      </c>
      <c r="D25" s="106" t="s">
        <v>256</v>
      </c>
      <c r="E25" s="20"/>
      <c r="F25" s="19"/>
      <c r="G25" s="20"/>
      <c r="H25" s="19"/>
      <c r="I25" s="107">
        <v>473</v>
      </c>
      <c r="J25" s="106" t="s">
        <v>328</v>
      </c>
      <c r="K25" s="107">
        <v>442</v>
      </c>
      <c r="L25" s="106" t="s">
        <v>355</v>
      </c>
      <c r="M25" s="20"/>
      <c r="N25" s="19"/>
      <c r="O25" s="107">
        <v>290</v>
      </c>
      <c r="P25" s="106" t="s">
        <v>403</v>
      </c>
      <c r="Q25" s="20"/>
      <c r="R25" s="19"/>
      <c r="S25" s="20"/>
      <c r="T25" s="19"/>
      <c r="U25" s="20"/>
      <c r="V25" s="19"/>
      <c r="W25" s="107">
        <v>412</v>
      </c>
      <c r="X25" s="19" t="s">
        <v>476</v>
      </c>
      <c r="Y25" s="107">
        <v>379</v>
      </c>
      <c r="Z25" s="19" t="s">
        <v>503</v>
      </c>
      <c r="AA25" s="107">
        <v>257</v>
      </c>
      <c r="AB25" s="106" t="s">
        <v>536</v>
      </c>
      <c r="AC25" s="20"/>
      <c r="AD25" s="19"/>
      <c r="AE25" s="107">
        <v>459</v>
      </c>
      <c r="AF25" s="19" t="s">
        <v>591</v>
      </c>
      <c r="AG25" s="107">
        <v>588</v>
      </c>
      <c r="AH25" s="106" t="s">
        <v>621</v>
      </c>
      <c r="AI25" s="107">
        <v>330</v>
      </c>
      <c r="AJ25" s="106" t="s">
        <v>678</v>
      </c>
      <c r="AK25" s="20"/>
      <c r="AL25" s="19"/>
      <c r="AM25" s="107">
        <v>452</v>
      </c>
      <c r="AN25" s="106" t="s">
        <v>738</v>
      </c>
    </row>
    <row r="26" spans="1:40" ht="12.75">
      <c r="A26" s="107">
        <v>536</v>
      </c>
      <c r="B26" s="106" t="s">
        <v>223</v>
      </c>
      <c r="C26" s="107">
        <v>422</v>
      </c>
      <c r="D26" s="106" t="s">
        <v>257</v>
      </c>
      <c r="E26" s="20"/>
      <c r="F26" s="19"/>
      <c r="G26" s="20"/>
      <c r="H26" s="19"/>
      <c r="I26" s="107">
        <v>558</v>
      </c>
      <c r="J26" s="106" t="s">
        <v>329</v>
      </c>
      <c r="K26" s="108">
        <v>490</v>
      </c>
      <c r="L26" s="109" t="s">
        <v>356</v>
      </c>
      <c r="M26" s="20"/>
      <c r="N26" s="19"/>
      <c r="O26" s="107">
        <v>301</v>
      </c>
      <c r="P26" s="106" t="s">
        <v>404</v>
      </c>
      <c r="Q26" s="20"/>
      <c r="R26" s="19"/>
      <c r="S26" s="20"/>
      <c r="T26" s="19"/>
      <c r="U26" s="20"/>
      <c r="V26" s="19"/>
      <c r="W26" s="107">
        <v>418</v>
      </c>
      <c r="X26" s="19" t="s">
        <v>477</v>
      </c>
      <c r="Y26" s="107">
        <v>411</v>
      </c>
      <c r="Z26" s="19" t="s">
        <v>504</v>
      </c>
      <c r="AA26" s="107">
        <v>271</v>
      </c>
      <c r="AB26" s="106" t="s">
        <v>926</v>
      </c>
      <c r="AC26" s="20"/>
      <c r="AD26" s="19"/>
      <c r="AE26" s="107">
        <v>464</v>
      </c>
      <c r="AF26" s="19" t="s">
        <v>592</v>
      </c>
      <c r="AG26" s="107">
        <v>300</v>
      </c>
      <c r="AH26" s="106" t="s">
        <v>622</v>
      </c>
      <c r="AI26" s="107">
        <v>348</v>
      </c>
      <c r="AJ26" s="106" t="s">
        <v>679</v>
      </c>
      <c r="AK26" s="20"/>
      <c r="AL26" s="19"/>
      <c r="AM26" s="108">
        <v>504</v>
      </c>
      <c r="AN26" s="109" t="s">
        <v>739</v>
      </c>
    </row>
    <row r="27" spans="1:40" ht="12.75">
      <c r="A27" s="107">
        <v>376</v>
      </c>
      <c r="B27" s="106" t="s">
        <v>224</v>
      </c>
      <c r="C27" s="107">
        <v>430</v>
      </c>
      <c r="D27" s="106" t="s">
        <v>258</v>
      </c>
      <c r="E27" s="20"/>
      <c r="F27" s="19"/>
      <c r="G27" s="20"/>
      <c r="H27" s="19"/>
      <c r="I27" s="107">
        <v>484</v>
      </c>
      <c r="J27" s="106" t="s">
        <v>330</v>
      </c>
      <c r="K27" s="20"/>
      <c r="L27" s="19"/>
      <c r="M27" s="20"/>
      <c r="N27" s="19"/>
      <c r="O27" s="107">
        <v>302</v>
      </c>
      <c r="P27" s="106" t="s">
        <v>405</v>
      </c>
      <c r="Q27" s="20"/>
      <c r="R27" s="19"/>
      <c r="S27" s="20"/>
      <c r="T27" s="19"/>
      <c r="U27" s="20"/>
      <c r="V27" s="19"/>
      <c r="W27" s="107">
        <v>476</v>
      </c>
      <c r="X27" s="19" t="s">
        <v>478</v>
      </c>
      <c r="Y27" s="107">
        <v>416</v>
      </c>
      <c r="Z27" s="19" t="s">
        <v>505</v>
      </c>
      <c r="AA27" s="107">
        <v>278</v>
      </c>
      <c r="AB27" s="106" t="s">
        <v>537</v>
      </c>
      <c r="AC27" s="20"/>
      <c r="AD27" s="19"/>
      <c r="AE27" s="107">
        <v>487</v>
      </c>
      <c r="AF27" s="19" t="s">
        <v>593</v>
      </c>
      <c r="AG27" s="107">
        <v>314</v>
      </c>
      <c r="AH27" s="106" t="s">
        <v>623</v>
      </c>
      <c r="AI27" s="107">
        <v>359</v>
      </c>
      <c r="AJ27" s="106" t="s">
        <v>680</v>
      </c>
      <c r="AK27" s="20"/>
      <c r="AL27" s="19"/>
      <c r="AM27" s="20"/>
      <c r="AN27" s="19"/>
    </row>
    <row r="28" spans="1:40" ht="12.75">
      <c r="A28" s="107">
        <v>380</v>
      </c>
      <c r="B28" s="106" t="s">
        <v>225</v>
      </c>
      <c r="C28" s="107">
        <v>466</v>
      </c>
      <c r="D28" s="106" t="s">
        <v>259</v>
      </c>
      <c r="E28" s="20"/>
      <c r="F28" s="19"/>
      <c r="G28" s="20"/>
      <c r="H28" s="19"/>
      <c r="I28" s="107">
        <v>486</v>
      </c>
      <c r="J28" s="106" t="s">
        <v>331</v>
      </c>
      <c r="K28" s="20"/>
      <c r="L28" s="19"/>
      <c r="M28" s="20"/>
      <c r="N28" s="19"/>
      <c r="O28" s="107">
        <v>360</v>
      </c>
      <c r="P28" s="106" t="s">
        <v>406</v>
      </c>
      <c r="Q28" s="20"/>
      <c r="R28" s="19"/>
      <c r="S28" s="20"/>
      <c r="T28" s="19"/>
      <c r="U28" s="20"/>
      <c r="V28" s="19"/>
      <c r="W28" s="107">
        <v>506</v>
      </c>
      <c r="X28" s="19" t="s">
        <v>479</v>
      </c>
      <c r="Y28" s="107">
        <v>425</v>
      </c>
      <c r="Z28" s="19" t="s">
        <v>506</v>
      </c>
      <c r="AA28" s="107">
        <v>312</v>
      </c>
      <c r="AB28" s="106" t="s">
        <v>538</v>
      </c>
      <c r="AC28" s="20"/>
      <c r="AD28" s="19"/>
      <c r="AE28" s="107">
        <v>584</v>
      </c>
      <c r="AF28" s="19" t="s">
        <v>594</v>
      </c>
      <c r="AG28" s="107">
        <v>337</v>
      </c>
      <c r="AH28" s="106" t="s">
        <v>624</v>
      </c>
      <c r="AI28" s="107">
        <v>368</v>
      </c>
      <c r="AJ28" s="106" t="s">
        <v>681</v>
      </c>
      <c r="AK28" s="20"/>
      <c r="AL28" s="19"/>
      <c r="AM28" s="20"/>
      <c r="AN28" s="19"/>
    </row>
    <row r="29" spans="1:40" ht="12.75">
      <c r="A29" s="107">
        <v>551</v>
      </c>
      <c r="B29" s="106" t="s">
        <v>226</v>
      </c>
      <c r="C29" s="107">
        <v>481</v>
      </c>
      <c r="D29" s="106" t="s">
        <v>260</v>
      </c>
      <c r="E29" s="20"/>
      <c r="F29" s="19"/>
      <c r="G29" s="20"/>
      <c r="H29" s="19"/>
      <c r="I29" s="108">
        <v>493</v>
      </c>
      <c r="J29" s="109" t="s">
        <v>332</v>
      </c>
      <c r="K29" s="20"/>
      <c r="L29" s="19"/>
      <c r="M29" s="20"/>
      <c r="N29" s="19"/>
      <c r="O29" s="107">
        <v>363</v>
      </c>
      <c r="P29" s="106" t="s">
        <v>407</v>
      </c>
      <c r="Q29" s="20"/>
      <c r="R29" s="19"/>
      <c r="S29" s="20"/>
      <c r="T29" s="19"/>
      <c r="U29" s="20"/>
      <c r="V29" s="19"/>
      <c r="W29" s="108">
        <v>514</v>
      </c>
      <c r="X29" s="110" t="s">
        <v>480</v>
      </c>
      <c r="Y29" s="107">
        <v>428</v>
      </c>
      <c r="Z29" s="19" t="s">
        <v>507</v>
      </c>
      <c r="AA29" s="107">
        <v>325</v>
      </c>
      <c r="AB29" s="106" t="s">
        <v>539</v>
      </c>
      <c r="AC29" s="20"/>
      <c r="AD29" s="19"/>
      <c r="AE29" s="107">
        <v>505</v>
      </c>
      <c r="AF29" s="19" t="s">
        <v>595</v>
      </c>
      <c r="AG29" s="107">
        <v>339</v>
      </c>
      <c r="AH29" s="106" t="s">
        <v>625</v>
      </c>
      <c r="AI29" s="107">
        <v>374</v>
      </c>
      <c r="AJ29" s="106" t="s">
        <v>682</v>
      </c>
      <c r="AK29" s="20"/>
      <c r="AL29" s="19"/>
      <c r="AM29" s="20"/>
      <c r="AN29" s="19"/>
    </row>
    <row r="30" spans="1:40" ht="12.75">
      <c r="A30" s="107">
        <v>436</v>
      </c>
      <c r="B30" s="106" t="s">
        <v>227</v>
      </c>
      <c r="C30" s="107">
        <v>519</v>
      </c>
      <c r="D30" s="106" t="s">
        <v>261</v>
      </c>
      <c r="E30" s="20"/>
      <c r="F30" s="19"/>
      <c r="G30" s="20"/>
      <c r="H30" s="19"/>
      <c r="I30" s="20"/>
      <c r="J30" s="19"/>
      <c r="K30" s="20"/>
      <c r="L30" s="19"/>
      <c r="M30" s="20"/>
      <c r="N30" s="19"/>
      <c r="O30" s="107">
        <v>369</v>
      </c>
      <c r="P30" s="106" t="s">
        <v>408</v>
      </c>
      <c r="Q30" s="20"/>
      <c r="R30" s="19"/>
      <c r="S30" s="20"/>
      <c r="T30" s="19"/>
      <c r="U30" s="20"/>
      <c r="V30" s="19"/>
      <c r="W30" s="20"/>
      <c r="X30" s="19"/>
      <c r="Y30" s="107">
        <v>445</v>
      </c>
      <c r="Z30" s="19" t="s">
        <v>508</v>
      </c>
      <c r="AA30" s="107">
        <v>327</v>
      </c>
      <c r="AB30" s="106" t="s">
        <v>540</v>
      </c>
      <c r="AC30" s="20"/>
      <c r="AD30" s="19"/>
      <c r="AE30" s="107">
        <v>518</v>
      </c>
      <c r="AF30" s="19" t="s">
        <v>596</v>
      </c>
      <c r="AG30" s="107">
        <v>341</v>
      </c>
      <c r="AH30" s="106" t="s">
        <v>626</v>
      </c>
      <c r="AI30" s="107">
        <v>432</v>
      </c>
      <c r="AJ30" s="106" t="s">
        <v>683</v>
      </c>
      <c r="AK30" s="20"/>
      <c r="AL30" s="19"/>
      <c r="AM30" s="20"/>
      <c r="AN30" s="19"/>
    </row>
    <row r="31" spans="1:40" ht="12.75">
      <c r="A31" s="107">
        <v>429</v>
      </c>
      <c r="B31" s="106" t="s">
        <v>228</v>
      </c>
      <c r="C31" s="107">
        <v>521</v>
      </c>
      <c r="D31" s="106" t="s">
        <v>262</v>
      </c>
      <c r="E31" s="20"/>
      <c r="F31" s="19"/>
      <c r="G31" s="20"/>
      <c r="H31" s="19"/>
      <c r="I31" s="20"/>
      <c r="J31" s="19"/>
      <c r="K31" s="20"/>
      <c r="L31" s="19"/>
      <c r="M31" s="20"/>
      <c r="N31" s="19"/>
      <c r="O31" s="107">
        <v>373</v>
      </c>
      <c r="P31" s="106" t="s">
        <v>409</v>
      </c>
      <c r="Q31" s="20"/>
      <c r="R31" s="19"/>
      <c r="S31" s="20"/>
      <c r="T31" s="19"/>
      <c r="U31" s="20"/>
      <c r="V31" s="19"/>
      <c r="W31" s="20"/>
      <c r="X31" s="19"/>
      <c r="Y31" s="107">
        <v>575</v>
      </c>
      <c r="Z31" s="19" t="s">
        <v>509</v>
      </c>
      <c r="AA31" s="107">
        <v>340</v>
      </c>
      <c r="AB31" s="106" t="s">
        <v>541</v>
      </c>
      <c r="AC31" s="20"/>
      <c r="AD31" s="19"/>
      <c r="AE31" s="108">
        <v>534</v>
      </c>
      <c r="AF31" s="110" t="s">
        <v>597</v>
      </c>
      <c r="AG31" s="107">
        <v>350</v>
      </c>
      <c r="AH31" s="106" t="s">
        <v>627</v>
      </c>
      <c r="AI31" s="107">
        <v>431</v>
      </c>
      <c r="AJ31" s="106" t="s">
        <v>684</v>
      </c>
      <c r="AK31" s="20"/>
      <c r="AL31" s="19"/>
      <c r="AM31" s="20"/>
      <c r="AN31" s="19"/>
    </row>
    <row r="32" spans="1:40" ht="12.75">
      <c r="A32" s="107">
        <v>541</v>
      </c>
      <c r="B32" s="106" t="s">
        <v>229</v>
      </c>
      <c r="C32" s="107">
        <v>526</v>
      </c>
      <c r="D32" s="106" t="s">
        <v>263</v>
      </c>
      <c r="E32" s="20"/>
      <c r="F32" s="19"/>
      <c r="G32" s="20"/>
      <c r="H32" s="19"/>
      <c r="I32" s="20"/>
      <c r="J32" s="19"/>
      <c r="K32" s="20"/>
      <c r="L32" s="19"/>
      <c r="M32" s="20"/>
      <c r="N32" s="19"/>
      <c r="O32" s="107">
        <v>393</v>
      </c>
      <c r="P32" s="106" t="s">
        <v>410</v>
      </c>
      <c r="Q32" s="20"/>
      <c r="R32" s="19"/>
      <c r="S32" s="20"/>
      <c r="T32" s="19"/>
      <c r="U32" s="20"/>
      <c r="V32" s="19"/>
      <c r="W32" s="20"/>
      <c r="X32" s="19"/>
      <c r="Y32" s="107">
        <v>489</v>
      </c>
      <c r="Z32" s="19" t="s">
        <v>510</v>
      </c>
      <c r="AA32" s="107">
        <v>346</v>
      </c>
      <c r="AB32" s="106" t="s">
        <v>542</v>
      </c>
      <c r="AC32" s="20"/>
      <c r="AD32" s="19"/>
      <c r="AE32" s="20"/>
      <c r="AF32" s="19"/>
      <c r="AG32" s="107">
        <v>589</v>
      </c>
      <c r="AH32" s="106" t="s">
        <v>628</v>
      </c>
      <c r="AI32" s="107">
        <v>433</v>
      </c>
      <c r="AJ32" s="106" t="s">
        <v>685</v>
      </c>
      <c r="AK32" s="20"/>
      <c r="AL32" s="19"/>
      <c r="AM32" s="20"/>
      <c r="AN32" s="19"/>
    </row>
    <row r="33" spans="1:40" ht="12.75">
      <c r="A33" s="107">
        <v>508</v>
      </c>
      <c r="B33" s="106" t="s">
        <v>230</v>
      </c>
      <c r="C33" s="108">
        <v>527</v>
      </c>
      <c r="D33" s="109" t="s">
        <v>264</v>
      </c>
      <c r="E33" s="20"/>
      <c r="F33" s="19"/>
      <c r="G33" s="20"/>
      <c r="H33" s="19"/>
      <c r="I33" s="20"/>
      <c r="J33" s="19"/>
      <c r="K33" s="20"/>
      <c r="L33" s="19"/>
      <c r="M33" s="20"/>
      <c r="N33" s="19"/>
      <c r="O33" s="107">
        <v>488</v>
      </c>
      <c r="P33" s="106" t="s">
        <v>411</v>
      </c>
      <c r="Q33" s="20"/>
      <c r="R33" s="19"/>
      <c r="S33" s="20"/>
      <c r="T33" s="19"/>
      <c r="U33" s="20"/>
      <c r="V33" s="19"/>
      <c r="W33" s="20"/>
      <c r="X33" s="19"/>
      <c r="Y33" s="107">
        <v>520</v>
      </c>
      <c r="Z33" s="19" t="s">
        <v>511</v>
      </c>
      <c r="AA33" s="107">
        <v>361</v>
      </c>
      <c r="AB33" s="106" t="s">
        <v>543</v>
      </c>
      <c r="AC33" s="20"/>
      <c r="AD33" s="19"/>
      <c r="AE33" s="20"/>
      <c r="AF33" s="19"/>
      <c r="AG33" s="107">
        <v>590</v>
      </c>
      <c r="AH33" s="106" t="s">
        <v>629</v>
      </c>
      <c r="AI33" s="107">
        <v>435</v>
      </c>
      <c r="AJ33" s="106" t="s">
        <v>686</v>
      </c>
      <c r="AK33" s="20"/>
      <c r="AL33" s="19"/>
      <c r="AM33" s="20"/>
      <c r="AN33" s="19"/>
    </row>
    <row r="34" spans="1:40" ht="12.75">
      <c r="A34" s="107">
        <v>543</v>
      </c>
      <c r="B34" s="106" t="s">
        <v>231</v>
      </c>
      <c r="C34" s="20"/>
      <c r="D34" s="19"/>
      <c r="E34" s="20"/>
      <c r="F34" s="19"/>
      <c r="G34" s="20"/>
      <c r="H34" s="19"/>
      <c r="I34" s="20"/>
      <c r="J34" s="19"/>
      <c r="K34" s="20"/>
      <c r="L34" s="19"/>
      <c r="M34" s="20"/>
      <c r="N34" s="19"/>
      <c r="O34" s="107">
        <v>495</v>
      </c>
      <c r="P34" s="106" t="s">
        <v>412</v>
      </c>
      <c r="Q34" s="20"/>
      <c r="R34" s="19"/>
      <c r="S34" s="20"/>
      <c r="T34" s="19"/>
      <c r="U34" s="20"/>
      <c r="V34" s="19"/>
      <c r="W34" s="20"/>
      <c r="X34" s="19"/>
      <c r="Y34" s="108">
        <v>525</v>
      </c>
      <c r="Z34" s="110" t="s">
        <v>512</v>
      </c>
      <c r="AA34" s="107">
        <v>381</v>
      </c>
      <c r="AB34" s="106" t="s">
        <v>548</v>
      </c>
      <c r="AC34" s="20"/>
      <c r="AD34" s="19"/>
      <c r="AE34" s="20"/>
      <c r="AF34" s="19"/>
      <c r="AG34" s="107">
        <v>88</v>
      </c>
      <c r="AH34" s="106" t="s">
        <v>630</v>
      </c>
      <c r="AI34" s="107">
        <v>453</v>
      </c>
      <c r="AJ34" s="106" t="s">
        <v>687</v>
      </c>
      <c r="AK34" s="20"/>
      <c r="AL34" s="19"/>
      <c r="AM34" s="20"/>
      <c r="AN34" s="19"/>
    </row>
    <row r="35" spans="1:40" ht="12.75">
      <c r="A35" s="108">
        <v>540</v>
      </c>
      <c r="B35" s="109" t="s">
        <v>232</v>
      </c>
      <c r="C35" s="20"/>
      <c r="D35" s="19"/>
      <c r="E35" s="20"/>
      <c r="F35" s="19"/>
      <c r="G35" s="20"/>
      <c r="H35" s="19"/>
      <c r="I35" s="20"/>
      <c r="J35" s="19"/>
      <c r="K35" s="20"/>
      <c r="L35" s="19"/>
      <c r="M35" s="20"/>
      <c r="N35" s="19"/>
      <c r="O35" s="107">
        <v>507</v>
      </c>
      <c r="P35" s="106" t="s">
        <v>413</v>
      </c>
      <c r="Q35" s="20"/>
      <c r="R35" s="19"/>
      <c r="S35" s="20"/>
      <c r="T35" s="19"/>
      <c r="U35" s="20"/>
      <c r="V35" s="19"/>
      <c r="W35" s="20"/>
      <c r="X35" s="19"/>
      <c r="Y35" s="20"/>
      <c r="Z35" s="19"/>
      <c r="AA35" s="107">
        <v>386</v>
      </c>
      <c r="AB35" s="106" t="s">
        <v>549</v>
      </c>
      <c r="AC35" s="20"/>
      <c r="AD35" s="19"/>
      <c r="AE35" s="20"/>
      <c r="AF35" s="19"/>
      <c r="AG35" s="107">
        <v>358</v>
      </c>
      <c r="AH35" s="106" t="s">
        <v>631</v>
      </c>
      <c r="AI35" s="107">
        <v>468</v>
      </c>
      <c r="AJ35" s="106" t="s">
        <v>688</v>
      </c>
      <c r="AK35" s="20"/>
      <c r="AL35" s="19"/>
      <c r="AM35" s="20"/>
      <c r="AN35" s="19"/>
    </row>
    <row r="36" spans="1:40" ht="12.75">
      <c r="A36" s="252" t="s">
        <v>1173</v>
      </c>
      <c r="B36" s="253"/>
      <c r="C36" s="253"/>
      <c r="D36" s="253"/>
      <c r="E36" s="253"/>
      <c r="F36" s="253"/>
      <c r="G36" s="253"/>
      <c r="H36" s="253"/>
      <c r="I36" s="20"/>
      <c r="J36" s="19"/>
      <c r="K36" s="20"/>
      <c r="L36" s="19"/>
      <c r="M36" s="20"/>
      <c r="N36" s="19"/>
      <c r="O36" s="108">
        <v>509</v>
      </c>
      <c r="P36" s="109" t="s">
        <v>414</v>
      </c>
      <c r="Q36" s="20"/>
      <c r="R36" s="19"/>
      <c r="S36" s="20"/>
      <c r="T36" s="19"/>
      <c r="U36" s="20"/>
      <c r="V36" s="19"/>
      <c r="W36" s="20"/>
      <c r="X36" s="19"/>
      <c r="Y36" s="20"/>
      <c r="Z36" s="19"/>
      <c r="AA36" s="107">
        <v>421</v>
      </c>
      <c r="AB36" s="106" t="s">
        <v>550</v>
      </c>
      <c r="AC36" s="20"/>
      <c r="AD36" s="19"/>
      <c r="AE36" s="20"/>
      <c r="AF36" s="19"/>
      <c r="AG36" s="107">
        <v>591</v>
      </c>
      <c r="AH36" s="106" t="s">
        <v>632</v>
      </c>
      <c r="AI36" s="107">
        <v>497</v>
      </c>
      <c r="AJ36" s="106" t="s">
        <v>689</v>
      </c>
      <c r="AK36" s="20"/>
      <c r="AL36" s="19"/>
      <c r="AM36" s="20"/>
      <c r="AN36" s="19"/>
    </row>
    <row r="37" spans="1:40" ht="12.75">
      <c r="A37" s="253"/>
      <c r="B37" s="253"/>
      <c r="C37" s="253"/>
      <c r="D37" s="253"/>
      <c r="E37" s="253"/>
      <c r="F37" s="253"/>
      <c r="G37" s="253"/>
      <c r="H37" s="253"/>
      <c r="I37" s="20"/>
      <c r="J37" s="19"/>
      <c r="K37" s="20"/>
      <c r="L37" s="19"/>
      <c r="M37" s="20"/>
      <c r="N37" s="19"/>
      <c r="O37" s="20"/>
      <c r="P37" s="19"/>
      <c r="Q37" s="20"/>
      <c r="R37" s="19"/>
      <c r="S37" s="20"/>
      <c r="T37" s="19"/>
      <c r="U37" s="20"/>
      <c r="V37" s="19"/>
      <c r="W37" s="20"/>
      <c r="X37" s="19"/>
      <c r="Y37" s="20"/>
      <c r="Z37" s="19"/>
      <c r="AA37" s="108">
        <v>614</v>
      </c>
      <c r="AB37" s="109" t="s">
        <v>551</v>
      </c>
      <c r="AC37" s="20"/>
      <c r="AD37" s="19"/>
      <c r="AE37" s="20"/>
      <c r="AF37" s="19"/>
      <c r="AG37" s="107">
        <v>382</v>
      </c>
      <c r="AH37" s="106" t="s">
        <v>633</v>
      </c>
      <c r="AI37" s="107">
        <v>498</v>
      </c>
      <c r="AJ37" s="106" t="s">
        <v>690</v>
      </c>
      <c r="AK37" s="20"/>
      <c r="AL37" s="19"/>
      <c r="AM37" s="20"/>
      <c r="AN37" s="19"/>
    </row>
    <row r="38" spans="3:40" ht="12.75">
      <c r="C38" s="20"/>
      <c r="D38" s="19"/>
      <c r="E38" s="20"/>
      <c r="F38" s="19"/>
      <c r="G38" s="20"/>
      <c r="H38" s="19"/>
      <c r="I38" s="20"/>
      <c r="J38" s="19"/>
      <c r="K38" s="20"/>
      <c r="L38" s="19"/>
      <c r="M38" s="20"/>
      <c r="N38" s="19"/>
      <c r="O38" s="20"/>
      <c r="P38" s="19"/>
      <c r="Q38" s="20"/>
      <c r="R38" s="19"/>
      <c r="S38" s="20"/>
      <c r="T38" s="19"/>
      <c r="U38" s="20"/>
      <c r="V38" s="19"/>
      <c r="W38" s="20"/>
      <c r="X38" s="19"/>
      <c r="Y38" s="20"/>
      <c r="Z38" s="19"/>
      <c r="AA38" s="20"/>
      <c r="AB38" s="19"/>
      <c r="AC38" s="20"/>
      <c r="AD38" s="19"/>
      <c r="AE38" s="20"/>
      <c r="AF38" s="19"/>
      <c r="AG38" s="107">
        <v>383</v>
      </c>
      <c r="AH38" s="106" t="s">
        <v>634</v>
      </c>
      <c r="AI38" s="107">
        <v>502</v>
      </c>
      <c r="AJ38" s="106" t="s">
        <v>691</v>
      </c>
      <c r="AK38" s="20"/>
      <c r="AL38" s="19"/>
      <c r="AM38" s="20"/>
      <c r="AN38" s="19"/>
    </row>
    <row r="39" spans="3:40" ht="12.75">
      <c r="C39" s="20"/>
      <c r="D39" s="19"/>
      <c r="E39" s="20"/>
      <c r="F39" s="19"/>
      <c r="G39" s="20"/>
      <c r="H39" s="19"/>
      <c r="I39" s="20"/>
      <c r="J39" s="19"/>
      <c r="K39" s="20"/>
      <c r="L39" s="19"/>
      <c r="M39" s="20"/>
      <c r="N39" s="19"/>
      <c r="O39" s="20"/>
      <c r="P39" s="19"/>
      <c r="Q39" s="20"/>
      <c r="R39" s="19"/>
      <c r="S39" s="20"/>
      <c r="T39" s="19"/>
      <c r="U39" s="20"/>
      <c r="V39" s="19"/>
      <c r="W39" s="20"/>
      <c r="X39" s="19"/>
      <c r="Y39" s="20"/>
      <c r="Z39" s="19"/>
      <c r="AA39" s="20"/>
      <c r="AB39" s="19"/>
      <c r="AC39" s="20"/>
      <c r="AD39" s="19"/>
      <c r="AE39" s="20"/>
      <c r="AF39" s="19"/>
      <c r="AG39" s="107">
        <v>389</v>
      </c>
      <c r="AH39" s="106" t="s">
        <v>635</v>
      </c>
      <c r="AI39" s="107">
        <v>516</v>
      </c>
      <c r="AJ39" s="106" t="s">
        <v>692</v>
      </c>
      <c r="AK39" s="20"/>
      <c r="AL39" s="19"/>
      <c r="AM39" s="20"/>
      <c r="AN39" s="19"/>
    </row>
    <row r="40" spans="3:40" ht="12.75">
      <c r="C40" s="20"/>
      <c r="D40" s="19"/>
      <c r="E40" s="20"/>
      <c r="F40" s="19"/>
      <c r="G40" s="20"/>
      <c r="H40" s="19"/>
      <c r="I40" s="20"/>
      <c r="J40" s="19"/>
      <c r="K40" s="20"/>
      <c r="L40" s="19"/>
      <c r="M40" s="20"/>
      <c r="N40" s="19"/>
      <c r="O40" s="20"/>
      <c r="P40" s="19"/>
      <c r="Q40" s="20"/>
      <c r="R40" s="19"/>
      <c r="S40" s="20"/>
      <c r="T40" s="19"/>
      <c r="U40" s="20"/>
      <c r="V40" s="19"/>
      <c r="W40" s="20"/>
      <c r="X40" s="19"/>
      <c r="Y40" s="20"/>
      <c r="Z40" s="19"/>
      <c r="AA40" s="20"/>
      <c r="AB40" s="19"/>
      <c r="AC40" s="20"/>
      <c r="AD40" s="19"/>
      <c r="AE40" s="20"/>
      <c r="AF40" s="19"/>
      <c r="AG40" s="107">
        <v>406</v>
      </c>
      <c r="AH40" s="106" t="s">
        <v>636</v>
      </c>
      <c r="AI40" s="108">
        <v>531</v>
      </c>
      <c r="AJ40" s="109" t="s">
        <v>693</v>
      </c>
      <c r="AK40" s="20"/>
      <c r="AL40" s="19"/>
      <c r="AM40" s="20"/>
      <c r="AN40" s="19"/>
    </row>
    <row r="41" spans="3:40" ht="12.75">
      <c r="C41" s="20"/>
      <c r="D41" s="19"/>
      <c r="E41" s="20"/>
      <c r="F41" s="19"/>
      <c r="G41" s="20"/>
      <c r="H41" s="19"/>
      <c r="I41" s="20"/>
      <c r="J41" s="19"/>
      <c r="K41" s="20"/>
      <c r="L41" s="19"/>
      <c r="M41" s="20"/>
      <c r="N41" s="19"/>
      <c r="O41" s="20"/>
      <c r="P41" s="19"/>
      <c r="Q41" s="20"/>
      <c r="R41" s="19"/>
      <c r="S41" s="20"/>
      <c r="T41" s="19"/>
      <c r="U41" s="20"/>
      <c r="V41" s="19"/>
      <c r="W41" s="20"/>
      <c r="X41" s="19"/>
      <c r="Y41" s="20"/>
      <c r="Z41" s="19"/>
      <c r="AA41" s="20"/>
      <c r="AB41" s="19"/>
      <c r="AC41" s="20"/>
      <c r="AD41" s="19"/>
      <c r="AE41" s="20"/>
      <c r="AF41" s="19"/>
      <c r="AG41" s="107">
        <v>409</v>
      </c>
      <c r="AH41" s="106" t="s">
        <v>637</v>
      </c>
      <c r="AI41" s="20"/>
      <c r="AJ41" s="19"/>
      <c r="AK41" s="20"/>
      <c r="AL41" s="19"/>
      <c r="AM41" s="20"/>
      <c r="AN41" s="19"/>
    </row>
    <row r="42" spans="3:40" ht="12.75">
      <c r="C42" s="20"/>
      <c r="D42" s="19"/>
      <c r="E42" s="20"/>
      <c r="F42" s="19"/>
      <c r="G42" s="20"/>
      <c r="H42" s="19"/>
      <c r="I42" s="20"/>
      <c r="J42" s="19"/>
      <c r="K42" s="20"/>
      <c r="L42" s="19"/>
      <c r="M42" s="20"/>
      <c r="N42" s="19"/>
      <c r="O42" s="20"/>
      <c r="P42" s="19"/>
      <c r="Q42" s="20"/>
      <c r="R42" s="19"/>
      <c r="S42" s="20"/>
      <c r="T42" s="19"/>
      <c r="U42" s="20"/>
      <c r="V42" s="19"/>
      <c r="W42" s="20"/>
      <c r="X42" s="19"/>
      <c r="Y42" s="20"/>
      <c r="Z42" s="19"/>
      <c r="AA42" s="20"/>
      <c r="AB42" s="19"/>
      <c r="AC42" s="20"/>
      <c r="AD42" s="19"/>
      <c r="AE42" s="20"/>
      <c r="AF42" s="19"/>
      <c r="AG42" s="107">
        <v>413</v>
      </c>
      <c r="AH42" s="106" t="s">
        <v>638</v>
      </c>
      <c r="AI42" s="20"/>
      <c r="AJ42" s="19"/>
      <c r="AK42" s="20"/>
      <c r="AL42" s="19"/>
      <c r="AM42" s="20"/>
      <c r="AN42" s="19"/>
    </row>
    <row r="43" spans="3:40" ht="12.75">
      <c r="C43" s="20"/>
      <c r="D43" s="19"/>
      <c r="E43" s="20"/>
      <c r="F43" s="19"/>
      <c r="G43" s="20"/>
      <c r="H43" s="19"/>
      <c r="I43" s="20"/>
      <c r="J43" s="19"/>
      <c r="K43" s="20"/>
      <c r="L43" s="19"/>
      <c r="M43" s="20"/>
      <c r="N43" s="19"/>
      <c r="O43" s="20"/>
      <c r="P43" s="19"/>
      <c r="Q43" s="20"/>
      <c r="R43" s="19"/>
      <c r="S43" s="20"/>
      <c r="T43" s="19"/>
      <c r="U43" s="20"/>
      <c r="V43" s="19"/>
      <c r="W43" s="20"/>
      <c r="X43" s="19"/>
      <c r="Y43" s="20"/>
      <c r="Z43" s="19"/>
      <c r="AA43" s="20"/>
      <c r="AB43" s="19"/>
      <c r="AC43" s="20"/>
      <c r="AD43" s="19"/>
      <c r="AE43" s="20"/>
      <c r="AF43" s="19"/>
      <c r="AG43" s="107">
        <v>423</v>
      </c>
      <c r="AH43" s="106" t="s">
        <v>639</v>
      </c>
      <c r="AI43" s="20"/>
      <c r="AJ43" s="19"/>
      <c r="AK43" s="20"/>
      <c r="AL43" s="19"/>
      <c r="AM43" s="20"/>
      <c r="AN43" s="19"/>
    </row>
    <row r="44" spans="3:40" ht="12.75">
      <c r="C44" s="20"/>
      <c r="D44" s="19"/>
      <c r="E44" s="20"/>
      <c r="F44" s="19"/>
      <c r="G44" s="20"/>
      <c r="H44" s="19"/>
      <c r="I44" s="20"/>
      <c r="J44" s="19"/>
      <c r="K44" s="20"/>
      <c r="L44" s="19"/>
      <c r="M44" s="20"/>
      <c r="N44" s="19"/>
      <c r="O44" s="20"/>
      <c r="P44" s="19"/>
      <c r="Q44" s="20"/>
      <c r="R44" s="19"/>
      <c r="S44" s="20"/>
      <c r="T44" s="19"/>
      <c r="U44" s="20"/>
      <c r="V44" s="19"/>
      <c r="W44" s="20"/>
      <c r="X44" s="19"/>
      <c r="Y44" s="20"/>
      <c r="Z44" s="19"/>
      <c r="AA44" s="20"/>
      <c r="AB44" s="19"/>
      <c r="AC44" s="20"/>
      <c r="AD44" s="19"/>
      <c r="AE44" s="20"/>
      <c r="AF44" s="19"/>
      <c r="AG44" s="107">
        <v>427</v>
      </c>
      <c r="AH44" s="106" t="s">
        <v>640</v>
      </c>
      <c r="AI44" s="20"/>
      <c r="AJ44" s="19"/>
      <c r="AK44" s="20"/>
      <c r="AL44" s="19"/>
      <c r="AM44" s="20"/>
      <c r="AN44" s="19"/>
    </row>
    <row r="45" spans="3:40" ht="12.75">
      <c r="C45" s="20"/>
      <c r="D45" s="19"/>
      <c r="E45" s="20"/>
      <c r="F45" s="19"/>
      <c r="G45" s="20"/>
      <c r="H45" s="19"/>
      <c r="I45" s="20"/>
      <c r="J45" s="19"/>
      <c r="K45" s="20"/>
      <c r="L45" s="19"/>
      <c r="M45" s="20"/>
      <c r="N45" s="19"/>
      <c r="O45" s="20"/>
      <c r="P45" s="19"/>
      <c r="Q45" s="20"/>
      <c r="R45" s="19"/>
      <c r="S45" s="20"/>
      <c r="T45" s="19"/>
      <c r="U45" s="20"/>
      <c r="V45" s="19"/>
      <c r="W45" s="20"/>
      <c r="X45" s="19"/>
      <c r="Y45" s="20"/>
      <c r="Z45" s="19"/>
      <c r="AA45" s="20"/>
      <c r="AB45" s="19"/>
      <c r="AC45" s="20"/>
      <c r="AD45" s="19"/>
      <c r="AE45" s="20"/>
      <c r="AF45" s="19"/>
      <c r="AG45" s="107">
        <v>592</v>
      </c>
      <c r="AH45" s="106" t="s">
        <v>641</v>
      </c>
      <c r="AI45" s="20"/>
      <c r="AJ45" s="19"/>
      <c r="AK45" s="20"/>
      <c r="AL45" s="19"/>
      <c r="AM45" s="20"/>
      <c r="AN45" s="19"/>
    </row>
    <row r="46" spans="3:40" ht="12.75">
      <c r="C46" s="20"/>
      <c r="D46" s="19"/>
      <c r="E46" s="20"/>
      <c r="F46" s="19"/>
      <c r="G46" s="20"/>
      <c r="H46" s="19"/>
      <c r="I46" s="20"/>
      <c r="J46" s="19"/>
      <c r="K46" s="20"/>
      <c r="L46" s="19"/>
      <c r="M46" s="20"/>
      <c r="N46" s="19"/>
      <c r="O46" s="20"/>
      <c r="P46" s="19"/>
      <c r="Q46" s="20"/>
      <c r="R46" s="19"/>
      <c r="S46" s="20"/>
      <c r="T46" s="19"/>
      <c r="U46" s="20"/>
      <c r="V46" s="19"/>
      <c r="W46" s="20"/>
      <c r="X46" s="19"/>
      <c r="Y46" s="20"/>
      <c r="Z46" s="19"/>
      <c r="AA46" s="20"/>
      <c r="AB46" s="19"/>
      <c r="AC46" s="20"/>
      <c r="AD46" s="19"/>
      <c r="AE46" s="20"/>
      <c r="AF46" s="19"/>
      <c r="AG46" s="107">
        <v>443</v>
      </c>
      <c r="AH46" s="106" t="s">
        <v>642</v>
      </c>
      <c r="AI46" s="20"/>
      <c r="AJ46" s="19"/>
      <c r="AK46" s="20"/>
      <c r="AL46" s="19"/>
      <c r="AM46" s="20"/>
      <c r="AN46" s="19"/>
    </row>
    <row r="47" spans="3:40" ht="12.75">
      <c r="C47" s="20"/>
      <c r="D47" s="19"/>
      <c r="E47" s="20"/>
      <c r="F47" s="19"/>
      <c r="G47" s="20"/>
      <c r="H47" s="19"/>
      <c r="I47" s="20"/>
      <c r="J47" s="19"/>
      <c r="K47" s="20"/>
      <c r="L47" s="19"/>
      <c r="M47" s="20"/>
      <c r="N47" s="19"/>
      <c r="O47" s="20"/>
      <c r="P47" s="19"/>
      <c r="Q47" s="20"/>
      <c r="R47" s="19"/>
      <c r="S47" s="20"/>
      <c r="T47" s="19"/>
      <c r="U47" s="20"/>
      <c r="V47" s="19"/>
      <c r="W47" s="20"/>
      <c r="X47" s="19"/>
      <c r="Y47" s="20"/>
      <c r="Z47" s="19"/>
      <c r="AA47" s="20"/>
      <c r="AB47" s="19"/>
      <c r="AC47" s="20"/>
      <c r="AD47" s="19"/>
      <c r="AE47" s="20"/>
      <c r="AF47" s="19"/>
      <c r="AG47" s="107">
        <v>447</v>
      </c>
      <c r="AH47" s="106" t="s">
        <v>643</v>
      </c>
      <c r="AI47" s="20"/>
      <c r="AJ47" s="19"/>
      <c r="AK47" s="20"/>
      <c r="AL47" s="19"/>
      <c r="AM47" s="20"/>
      <c r="AN47" s="19"/>
    </row>
    <row r="48" spans="3:40" ht="12.75">
      <c r="C48" s="20"/>
      <c r="D48" s="19"/>
      <c r="E48" s="20"/>
      <c r="F48" s="19"/>
      <c r="G48" s="20"/>
      <c r="H48" s="19"/>
      <c r="I48" s="20"/>
      <c r="J48" s="19"/>
      <c r="K48" s="20"/>
      <c r="L48" s="19"/>
      <c r="M48" s="20"/>
      <c r="N48" s="19"/>
      <c r="O48" s="20"/>
      <c r="P48" s="19"/>
      <c r="Q48" s="20"/>
      <c r="R48" s="19"/>
      <c r="S48" s="20"/>
      <c r="T48" s="19"/>
      <c r="U48" s="20"/>
      <c r="V48" s="19"/>
      <c r="W48" s="20"/>
      <c r="X48" s="19"/>
      <c r="Y48" s="20"/>
      <c r="Z48" s="19"/>
      <c r="AA48" s="20"/>
      <c r="AB48" s="19"/>
      <c r="AC48" s="20"/>
      <c r="AD48" s="19"/>
      <c r="AE48" s="20"/>
      <c r="AF48" s="19"/>
      <c r="AG48" s="107">
        <v>460</v>
      </c>
      <c r="AH48" s="106" t="s">
        <v>644</v>
      </c>
      <c r="AI48" s="20"/>
      <c r="AJ48" s="19"/>
      <c r="AK48" s="20"/>
      <c r="AL48" s="19"/>
      <c r="AM48" s="20"/>
      <c r="AN48" s="19"/>
    </row>
    <row r="49" spans="3:40" ht="12.75">
      <c r="C49" s="20"/>
      <c r="D49" s="19"/>
      <c r="E49" s="20"/>
      <c r="F49" s="19"/>
      <c r="G49" s="20"/>
      <c r="H49" s="19"/>
      <c r="I49" s="20"/>
      <c r="J49" s="19"/>
      <c r="K49" s="20"/>
      <c r="L49" s="19"/>
      <c r="M49" s="20"/>
      <c r="N49" s="19"/>
      <c r="O49" s="20"/>
      <c r="P49" s="19"/>
      <c r="Q49" s="20"/>
      <c r="R49" s="19"/>
      <c r="S49" s="20"/>
      <c r="T49" s="19"/>
      <c r="U49" s="20"/>
      <c r="V49" s="19"/>
      <c r="W49" s="20"/>
      <c r="X49" s="19"/>
      <c r="Y49" s="20"/>
      <c r="Z49" s="19"/>
      <c r="AA49" s="20"/>
      <c r="AB49" s="19"/>
      <c r="AC49" s="20"/>
      <c r="AD49" s="19"/>
      <c r="AE49" s="20"/>
      <c r="AF49" s="19"/>
      <c r="AG49" s="107">
        <v>463</v>
      </c>
      <c r="AH49" s="106" t="s">
        <v>645</v>
      </c>
      <c r="AI49" s="20"/>
      <c r="AJ49" s="19"/>
      <c r="AK49" s="20"/>
      <c r="AL49" s="19"/>
      <c r="AM49" s="20"/>
      <c r="AN49" s="19"/>
    </row>
    <row r="50" spans="3:40" ht="12.75">
      <c r="C50" s="20"/>
      <c r="D50" s="19"/>
      <c r="E50" s="20"/>
      <c r="F50" s="19"/>
      <c r="G50" s="20"/>
      <c r="H50" s="19"/>
      <c r="I50" s="20"/>
      <c r="J50" s="19"/>
      <c r="K50" s="20"/>
      <c r="L50" s="19"/>
      <c r="M50" s="20"/>
      <c r="N50" s="19"/>
      <c r="O50" s="20"/>
      <c r="P50" s="19"/>
      <c r="Q50" s="20"/>
      <c r="R50" s="19"/>
      <c r="S50" s="20"/>
      <c r="T50" s="19"/>
      <c r="U50" s="20"/>
      <c r="V50" s="19"/>
      <c r="W50" s="20"/>
      <c r="X50" s="19"/>
      <c r="Y50" s="20"/>
      <c r="Z50" s="19"/>
      <c r="AA50" s="20"/>
      <c r="AB50" s="19"/>
      <c r="AC50" s="20"/>
      <c r="AD50" s="19"/>
      <c r="AE50" s="20"/>
      <c r="AF50" s="19"/>
      <c r="AG50" s="107">
        <v>593</v>
      </c>
      <c r="AH50" s="106" t="s">
        <v>646</v>
      </c>
      <c r="AI50" s="20"/>
      <c r="AJ50" s="19"/>
      <c r="AK50" s="20"/>
      <c r="AL50" s="19"/>
      <c r="AM50" s="20"/>
      <c r="AN50" s="19"/>
    </row>
    <row r="51" spans="3:40" ht="12.75">
      <c r="C51" s="20"/>
      <c r="D51" s="19"/>
      <c r="E51" s="20"/>
      <c r="F51" s="19"/>
      <c r="G51" s="20"/>
      <c r="H51" s="19"/>
      <c r="I51" s="20"/>
      <c r="J51" s="19"/>
      <c r="K51" s="20"/>
      <c r="L51" s="19"/>
      <c r="M51" s="20"/>
      <c r="N51" s="19"/>
      <c r="O51" s="20"/>
      <c r="P51" s="19"/>
      <c r="Q51" s="20"/>
      <c r="R51" s="19"/>
      <c r="S51" s="20"/>
      <c r="T51" s="19"/>
      <c r="U51" s="20"/>
      <c r="V51" s="19"/>
      <c r="W51" s="20"/>
      <c r="X51" s="19"/>
      <c r="Y51" s="20"/>
      <c r="Z51" s="19"/>
      <c r="AA51" s="20"/>
      <c r="AB51" s="19"/>
      <c r="AC51" s="20"/>
      <c r="AD51" s="19"/>
      <c r="AE51" s="20"/>
      <c r="AF51" s="19"/>
      <c r="AG51" s="107">
        <v>492</v>
      </c>
      <c r="AH51" s="106" t="s">
        <v>647</v>
      </c>
      <c r="AI51" s="20"/>
      <c r="AJ51" s="19"/>
      <c r="AK51" s="20"/>
      <c r="AL51" s="19"/>
      <c r="AM51" s="20"/>
      <c r="AN51" s="19"/>
    </row>
    <row r="52" spans="3:40" ht="12.75">
      <c r="C52" s="20"/>
      <c r="D52" s="19"/>
      <c r="E52" s="20"/>
      <c r="F52" s="19"/>
      <c r="G52" s="20"/>
      <c r="H52" s="19"/>
      <c r="I52" s="20"/>
      <c r="J52" s="19"/>
      <c r="K52" s="20"/>
      <c r="L52" s="19"/>
      <c r="M52" s="20"/>
      <c r="N52" s="19"/>
      <c r="O52" s="20"/>
      <c r="P52" s="19"/>
      <c r="Q52" s="20"/>
      <c r="R52" s="19"/>
      <c r="S52" s="20"/>
      <c r="T52" s="19"/>
      <c r="U52" s="20"/>
      <c r="V52" s="19"/>
      <c r="W52" s="20"/>
      <c r="X52" s="19"/>
      <c r="Y52" s="20"/>
      <c r="Z52" s="19"/>
      <c r="AA52" s="20"/>
      <c r="AB52" s="19"/>
      <c r="AC52" s="20"/>
      <c r="AD52" s="19"/>
      <c r="AE52" s="20"/>
      <c r="AF52" s="19"/>
      <c r="AG52" s="107">
        <v>511</v>
      </c>
      <c r="AH52" s="106" t="s">
        <v>648</v>
      </c>
      <c r="AI52" s="20"/>
      <c r="AJ52" s="19"/>
      <c r="AK52" s="20"/>
      <c r="AL52" s="19"/>
      <c r="AM52" s="20"/>
      <c r="AN52" s="19"/>
    </row>
    <row r="53" spans="3:40" ht="12.75">
      <c r="C53" s="20"/>
      <c r="D53" s="19"/>
      <c r="E53" s="20"/>
      <c r="F53" s="19"/>
      <c r="G53" s="20"/>
      <c r="H53" s="19"/>
      <c r="I53" s="20"/>
      <c r="J53" s="19"/>
      <c r="K53" s="20"/>
      <c r="L53" s="19"/>
      <c r="M53" s="20"/>
      <c r="N53" s="19"/>
      <c r="O53" s="20"/>
      <c r="P53" s="19"/>
      <c r="Q53" s="20"/>
      <c r="R53" s="19"/>
      <c r="S53" s="20"/>
      <c r="T53" s="19"/>
      <c r="U53" s="20"/>
      <c r="V53" s="19"/>
      <c r="W53" s="20"/>
      <c r="X53" s="19"/>
      <c r="Y53" s="20"/>
      <c r="Z53" s="19"/>
      <c r="AA53" s="20"/>
      <c r="AB53" s="19"/>
      <c r="AC53" s="20"/>
      <c r="AD53" s="19"/>
      <c r="AE53" s="20"/>
      <c r="AF53" s="19"/>
      <c r="AG53" s="107">
        <v>513</v>
      </c>
      <c r="AH53" s="106" t="s">
        <v>649</v>
      </c>
      <c r="AI53" s="20"/>
      <c r="AJ53" s="19"/>
      <c r="AK53" s="20"/>
      <c r="AL53" s="19"/>
      <c r="AM53" s="20"/>
      <c r="AN53" s="19"/>
    </row>
    <row r="54" spans="3:40" ht="12.75">
      <c r="C54" s="20"/>
      <c r="D54" s="19"/>
      <c r="E54" s="20"/>
      <c r="F54" s="19"/>
      <c r="G54" s="20"/>
      <c r="H54" s="19"/>
      <c r="I54" s="20"/>
      <c r="J54" s="19"/>
      <c r="K54" s="20"/>
      <c r="L54" s="19"/>
      <c r="M54" s="20"/>
      <c r="N54" s="19"/>
      <c r="O54" s="20"/>
      <c r="P54" s="19"/>
      <c r="Q54" s="20"/>
      <c r="R54" s="19"/>
      <c r="S54" s="20"/>
      <c r="T54" s="19"/>
      <c r="U54" s="20"/>
      <c r="V54" s="19"/>
      <c r="W54" s="20"/>
      <c r="X54" s="19"/>
      <c r="Y54" s="20"/>
      <c r="Z54" s="19"/>
      <c r="AA54" s="20"/>
      <c r="AB54" s="19"/>
      <c r="AC54" s="20"/>
      <c r="AD54" s="19"/>
      <c r="AE54" s="20"/>
      <c r="AF54" s="19"/>
      <c r="AG54" s="107">
        <v>595</v>
      </c>
      <c r="AH54" s="106" t="s">
        <v>650</v>
      </c>
      <c r="AI54" s="20"/>
      <c r="AJ54" s="19"/>
      <c r="AK54" s="20"/>
      <c r="AL54" s="19"/>
      <c r="AM54" s="20"/>
      <c r="AN54" s="19"/>
    </row>
    <row r="55" spans="3:40" ht="12.75">
      <c r="C55" s="20"/>
      <c r="D55" s="19"/>
      <c r="E55" s="20"/>
      <c r="F55" s="19"/>
      <c r="G55" s="20"/>
      <c r="H55" s="19"/>
      <c r="I55" s="20"/>
      <c r="J55" s="19"/>
      <c r="K55" s="20"/>
      <c r="L55" s="19"/>
      <c r="M55" s="20"/>
      <c r="N55" s="19"/>
      <c r="O55" s="20"/>
      <c r="P55" s="19"/>
      <c r="Q55" s="20"/>
      <c r="R55" s="19"/>
      <c r="S55" s="20"/>
      <c r="T55" s="19"/>
      <c r="U55" s="20"/>
      <c r="V55" s="19"/>
      <c r="W55" s="20"/>
      <c r="X55" s="19"/>
      <c r="Y55" s="20"/>
      <c r="Z55" s="19"/>
      <c r="AA55" s="20"/>
      <c r="AB55" s="19"/>
      <c r="AC55" s="20"/>
      <c r="AD55" s="19"/>
      <c r="AE55" s="20"/>
      <c r="AF55" s="19"/>
      <c r="AG55" s="107">
        <v>522</v>
      </c>
      <c r="AH55" s="106" t="s">
        <v>651</v>
      </c>
      <c r="AI55" s="20"/>
      <c r="AJ55" s="19"/>
      <c r="AK55" s="20"/>
      <c r="AL55" s="19"/>
      <c r="AM55" s="20"/>
      <c r="AN55" s="19"/>
    </row>
    <row r="56" spans="3:40" ht="12.75">
      <c r="C56" s="20"/>
      <c r="D56" s="19"/>
      <c r="E56" s="20"/>
      <c r="F56" s="19"/>
      <c r="G56" s="20"/>
      <c r="H56" s="19"/>
      <c r="I56" s="20"/>
      <c r="J56" s="19"/>
      <c r="K56" s="20"/>
      <c r="L56" s="19"/>
      <c r="M56" s="20"/>
      <c r="N56" s="19"/>
      <c r="O56" s="20"/>
      <c r="P56" s="19"/>
      <c r="Q56" s="20"/>
      <c r="R56" s="19"/>
      <c r="S56" s="20"/>
      <c r="T56" s="19"/>
      <c r="U56" s="20"/>
      <c r="V56" s="19"/>
      <c r="W56" s="20"/>
      <c r="X56" s="19"/>
      <c r="Y56" s="20"/>
      <c r="Z56" s="19"/>
      <c r="AA56" s="20"/>
      <c r="AB56" s="19"/>
      <c r="AC56" s="20"/>
      <c r="AD56" s="19"/>
      <c r="AE56" s="20"/>
      <c r="AF56" s="19"/>
      <c r="AG56" s="108">
        <v>528</v>
      </c>
      <c r="AH56" s="109" t="s">
        <v>652</v>
      </c>
      <c r="AI56" s="20"/>
      <c r="AJ56" s="19"/>
      <c r="AK56" s="20"/>
      <c r="AL56" s="19"/>
      <c r="AM56" s="20"/>
      <c r="AN56" s="19"/>
    </row>
    <row r="57" spans="3:40" ht="12.75" hidden="1">
      <c r="C57" s="20"/>
      <c r="D57" s="19"/>
      <c r="E57" s="20"/>
      <c r="F57" s="19"/>
      <c r="G57" s="20"/>
      <c r="H57" s="19"/>
      <c r="I57" s="20"/>
      <c r="J57" s="19"/>
      <c r="K57" s="20"/>
      <c r="L57" s="19"/>
      <c r="M57" s="20"/>
      <c r="N57" s="19"/>
      <c r="O57" s="20"/>
      <c r="P57" s="19"/>
      <c r="Q57" s="20"/>
      <c r="R57" s="19"/>
      <c r="S57" s="20"/>
      <c r="T57" s="19"/>
      <c r="U57" s="20"/>
      <c r="V57" s="19"/>
      <c r="W57" s="20"/>
      <c r="X57" s="19"/>
      <c r="Y57" s="20"/>
      <c r="Z57" s="19"/>
      <c r="AA57" s="20"/>
      <c r="AB57" s="19"/>
      <c r="AC57" s="20"/>
      <c r="AD57" s="19"/>
      <c r="AE57" s="20"/>
      <c r="AF57" s="19"/>
      <c r="AG57" s="20"/>
      <c r="AH57" s="19"/>
      <c r="AI57" s="20"/>
      <c r="AJ57" s="19"/>
      <c r="AK57" s="20"/>
      <c r="AL57" s="19"/>
      <c r="AM57" s="20"/>
      <c r="AN57" s="19"/>
    </row>
    <row r="58" spans="3:40" ht="12.75" hidden="1">
      <c r="C58" s="20"/>
      <c r="D58" s="19"/>
      <c r="E58" s="20"/>
      <c r="F58" s="19"/>
      <c r="G58" s="20"/>
      <c r="H58" s="19"/>
      <c r="I58" s="20"/>
      <c r="J58" s="19"/>
      <c r="K58" s="20"/>
      <c r="L58" s="19"/>
      <c r="M58" s="20"/>
      <c r="N58" s="19"/>
      <c r="O58" s="20"/>
      <c r="P58" s="19"/>
      <c r="Q58" s="20"/>
      <c r="R58" s="19"/>
      <c r="S58" s="20"/>
      <c r="T58" s="19"/>
      <c r="U58" s="20"/>
      <c r="V58" s="19"/>
      <c r="W58" s="20"/>
      <c r="X58" s="19"/>
      <c r="Y58" s="20"/>
      <c r="Z58" s="19"/>
      <c r="AA58" s="20"/>
      <c r="AB58" s="19"/>
      <c r="AC58" s="20"/>
      <c r="AD58" s="19"/>
      <c r="AE58" s="20"/>
      <c r="AF58" s="19"/>
      <c r="AG58" s="20"/>
      <c r="AH58" s="19"/>
      <c r="AI58" s="20"/>
      <c r="AJ58" s="19"/>
      <c r="AK58" s="20"/>
      <c r="AL58" s="19"/>
      <c r="AM58" s="20"/>
      <c r="AN58" s="19"/>
    </row>
    <row r="59" spans="3:40" ht="12.75" hidden="1">
      <c r="C59" s="20"/>
      <c r="D59" s="19"/>
      <c r="E59" s="20"/>
      <c r="F59" s="19"/>
      <c r="G59" s="20"/>
      <c r="H59" s="19"/>
      <c r="I59" s="20"/>
      <c r="J59" s="19"/>
      <c r="K59" s="20"/>
      <c r="L59" s="19"/>
      <c r="M59" s="20"/>
      <c r="N59" s="19"/>
      <c r="O59" s="20"/>
      <c r="P59" s="19"/>
      <c r="Q59" s="20"/>
      <c r="R59" s="19"/>
      <c r="S59" s="20"/>
      <c r="T59" s="19"/>
      <c r="U59" s="20"/>
      <c r="V59" s="19"/>
      <c r="W59" s="20"/>
      <c r="X59" s="19"/>
      <c r="Y59" s="20"/>
      <c r="Z59" s="19"/>
      <c r="AA59" s="20"/>
      <c r="AB59" s="19"/>
      <c r="AC59" s="20"/>
      <c r="AD59" s="19"/>
      <c r="AE59" s="20"/>
      <c r="AF59" s="19"/>
      <c r="AG59" s="20"/>
      <c r="AH59" s="19"/>
      <c r="AI59" s="20"/>
      <c r="AJ59" s="19"/>
      <c r="AK59" s="20"/>
      <c r="AL59" s="19"/>
      <c r="AM59" s="20"/>
      <c r="AN59" s="19"/>
    </row>
    <row r="60" spans="3:40" ht="12.75" hidden="1">
      <c r="C60" s="20"/>
      <c r="D60" s="19"/>
      <c r="E60" s="20"/>
      <c r="F60" s="19"/>
      <c r="G60" s="20"/>
      <c r="H60" s="19"/>
      <c r="I60" s="20"/>
      <c r="J60" s="19"/>
      <c r="K60" s="20"/>
      <c r="L60" s="19"/>
      <c r="M60" s="20"/>
      <c r="N60" s="19"/>
      <c r="O60" s="20"/>
      <c r="P60" s="19"/>
      <c r="Q60" s="20"/>
      <c r="R60" s="19"/>
      <c r="S60" s="20"/>
      <c r="T60" s="19"/>
      <c r="U60" s="20"/>
      <c r="V60" s="19"/>
      <c r="W60" s="20"/>
      <c r="X60" s="19"/>
      <c r="Y60" s="20"/>
      <c r="Z60" s="19"/>
      <c r="AA60" s="20"/>
      <c r="AB60" s="19"/>
      <c r="AC60" s="20"/>
      <c r="AD60" s="19"/>
      <c r="AE60" s="20"/>
      <c r="AF60" s="19"/>
      <c r="AG60" s="20"/>
      <c r="AH60" s="19"/>
      <c r="AI60" s="20"/>
      <c r="AJ60" s="19"/>
      <c r="AK60" s="20"/>
      <c r="AL60" s="19"/>
      <c r="AM60" s="20"/>
      <c r="AN60" s="19"/>
    </row>
    <row r="61" spans="3:40" ht="12.75" hidden="1">
      <c r="C61" s="20"/>
      <c r="D61" s="19"/>
      <c r="E61" s="20"/>
      <c r="F61" s="19"/>
      <c r="G61" s="20"/>
      <c r="H61" s="19"/>
      <c r="I61" s="20"/>
      <c r="J61" s="19"/>
      <c r="K61" s="20"/>
      <c r="L61" s="19"/>
      <c r="M61" s="20"/>
      <c r="N61" s="19"/>
      <c r="O61" s="20"/>
      <c r="P61" s="19"/>
      <c r="Q61" s="20"/>
      <c r="R61" s="19"/>
      <c r="S61" s="20"/>
      <c r="T61" s="19"/>
      <c r="U61" s="20"/>
      <c r="V61" s="19"/>
      <c r="W61" s="20"/>
      <c r="X61" s="19"/>
      <c r="Y61" s="20"/>
      <c r="Z61" s="19"/>
      <c r="AA61" s="20"/>
      <c r="AB61" s="19"/>
      <c r="AC61" s="20"/>
      <c r="AD61" s="19"/>
      <c r="AE61" s="20"/>
      <c r="AF61" s="19"/>
      <c r="AG61" s="20"/>
      <c r="AH61" s="19"/>
      <c r="AI61" s="20"/>
      <c r="AJ61" s="19"/>
      <c r="AK61" s="20"/>
      <c r="AL61" s="19"/>
      <c r="AM61" s="20"/>
      <c r="AN61" s="19"/>
    </row>
    <row r="62" spans="3:40" ht="12.75" hidden="1">
      <c r="C62" s="20"/>
      <c r="D62" s="19"/>
      <c r="E62" s="20"/>
      <c r="F62" s="19"/>
      <c r="G62" s="20"/>
      <c r="H62" s="19"/>
      <c r="I62" s="20"/>
      <c r="J62" s="19"/>
      <c r="K62" s="20"/>
      <c r="L62" s="19"/>
      <c r="M62" s="20"/>
      <c r="N62" s="19"/>
      <c r="O62" s="20"/>
      <c r="P62" s="19"/>
      <c r="Q62" s="20"/>
      <c r="R62" s="19"/>
      <c r="S62" s="20"/>
      <c r="T62" s="19"/>
      <c r="U62" s="20"/>
      <c r="V62" s="19"/>
      <c r="W62" s="20"/>
      <c r="X62" s="19"/>
      <c r="Y62" s="20"/>
      <c r="Z62" s="19"/>
      <c r="AA62" s="20"/>
      <c r="AB62" s="19"/>
      <c r="AC62" s="20"/>
      <c r="AD62" s="19"/>
      <c r="AE62" s="20"/>
      <c r="AF62" s="19"/>
      <c r="AG62" s="20"/>
      <c r="AH62" s="19"/>
      <c r="AI62" s="20"/>
      <c r="AJ62" s="19"/>
      <c r="AK62" s="20"/>
      <c r="AL62" s="19"/>
      <c r="AM62" s="20"/>
      <c r="AN62" s="19"/>
    </row>
    <row r="63" spans="3:40" ht="12.75" hidden="1">
      <c r="C63" s="20"/>
      <c r="D63" s="19"/>
      <c r="E63" s="20"/>
      <c r="F63" s="19"/>
      <c r="G63" s="20"/>
      <c r="H63" s="19"/>
      <c r="I63" s="20"/>
      <c r="J63" s="19"/>
      <c r="K63" s="20"/>
      <c r="L63" s="19"/>
      <c r="M63" s="20"/>
      <c r="N63" s="19"/>
      <c r="O63" s="20"/>
      <c r="P63" s="19"/>
      <c r="Q63" s="20"/>
      <c r="R63" s="19"/>
      <c r="S63" s="20"/>
      <c r="T63" s="19"/>
      <c r="U63" s="20"/>
      <c r="V63" s="19"/>
      <c r="W63" s="20"/>
      <c r="X63" s="19"/>
      <c r="Y63" s="20"/>
      <c r="Z63" s="19"/>
      <c r="AA63" s="20"/>
      <c r="AB63" s="19"/>
      <c r="AC63" s="20"/>
      <c r="AD63" s="19"/>
      <c r="AE63" s="20"/>
      <c r="AF63" s="19"/>
      <c r="AG63" s="20"/>
      <c r="AH63" s="19"/>
      <c r="AI63" s="20"/>
      <c r="AJ63" s="19"/>
      <c r="AK63" s="20"/>
      <c r="AL63" s="19"/>
      <c r="AM63" s="20"/>
      <c r="AN63" s="19"/>
    </row>
    <row r="64" spans="3:40" ht="12.75" hidden="1">
      <c r="C64" s="20"/>
      <c r="D64" s="19"/>
      <c r="E64" s="20"/>
      <c r="F64" s="19"/>
      <c r="G64" s="20"/>
      <c r="H64" s="19"/>
      <c r="I64" s="20"/>
      <c r="J64" s="19"/>
      <c r="K64" s="20"/>
      <c r="L64" s="19"/>
      <c r="M64" s="20"/>
      <c r="N64" s="19"/>
      <c r="O64" s="20"/>
      <c r="P64" s="19"/>
      <c r="Q64" s="20"/>
      <c r="R64" s="19"/>
      <c r="S64" s="20"/>
      <c r="T64" s="19"/>
      <c r="U64" s="20"/>
      <c r="V64" s="19"/>
      <c r="W64" s="20"/>
      <c r="X64" s="19"/>
      <c r="Y64" s="20"/>
      <c r="Z64" s="19"/>
      <c r="AA64" s="20"/>
      <c r="AB64" s="19"/>
      <c r="AC64" s="20"/>
      <c r="AD64" s="19"/>
      <c r="AE64" s="20"/>
      <c r="AF64" s="19"/>
      <c r="AG64" s="20"/>
      <c r="AH64" s="19"/>
      <c r="AI64" s="20"/>
      <c r="AJ64" s="19"/>
      <c r="AK64" s="20"/>
      <c r="AL64" s="19"/>
      <c r="AM64" s="20"/>
      <c r="AN64" s="19"/>
    </row>
    <row r="65" spans="3:40" ht="12.75" hidden="1">
      <c r="C65" s="20"/>
      <c r="D65" s="19"/>
      <c r="E65" s="20"/>
      <c r="F65" s="19"/>
      <c r="G65" s="20"/>
      <c r="H65" s="19"/>
      <c r="I65" s="20"/>
      <c r="J65" s="19"/>
      <c r="K65" s="20"/>
      <c r="L65" s="19"/>
      <c r="M65" s="20"/>
      <c r="N65" s="19"/>
      <c r="O65" s="20"/>
      <c r="P65" s="19"/>
      <c r="Q65" s="20"/>
      <c r="R65" s="19"/>
      <c r="S65" s="20"/>
      <c r="T65" s="19"/>
      <c r="U65" s="20"/>
      <c r="V65" s="19"/>
      <c r="W65" s="20"/>
      <c r="X65" s="19"/>
      <c r="Y65" s="20"/>
      <c r="Z65" s="19"/>
      <c r="AA65" s="20"/>
      <c r="AB65" s="19"/>
      <c r="AC65" s="20"/>
      <c r="AD65" s="19"/>
      <c r="AE65" s="20"/>
      <c r="AF65" s="19"/>
      <c r="AG65" s="20"/>
      <c r="AH65" s="19"/>
      <c r="AI65" s="20"/>
      <c r="AJ65" s="19"/>
      <c r="AK65" s="20"/>
      <c r="AL65" s="19"/>
      <c r="AM65" s="20"/>
      <c r="AN65" s="19"/>
    </row>
    <row r="66" spans="3:40" ht="12.75" hidden="1">
      <c r="C66" s="20"/>
      <c r="D66" s="19"/>
      <c r="E66" s="20"/>
      <c r="F66" s="19"/>
      <c r="G66" s="20"/>
      <c r="H66" s="19"/>
      <c r="I66" s="20"/>
      <c r="J66" s="19"/>
      <c r="K66" s="20"/>
      <c r="L66" s="19"/>
      <c r="M66" s="20"/>
      <c r="N66" s="19"/>
      <c r="O66" s="20"/>
      <c r="P66" s="19"/>
      <c r="Q66" s="20"/>
      <c r="R66" s="19"/>
      <c r="S66" s="20"/>
      <c r="T66" s="19"/>
      <c r="U66" s="20"/>
      <c r="V66" s="19"/>
      <c r="W66" s="20"/>
      <c r="X66" s="19"/>
      <c r="Y66" s="20"/>
      <c r="Z66" s="19"/>
      <c r="AA66" s="20"/>
      <c r="AB66" s="19"/>
      <c r="AC66" s="20"/>
      <c r="AD66" s="19"/>
      <c r="AE66" s="20"/>
      <c r="AF66" s="19"/>
      <c r="AG66" s="20"/>
      <c r="AH66" s="19"/>
      <c r="AI66" s="20"/>
      <c r="AJ66" s="19"/>
      <c r="AK66" s="20"/>
      <c r="AL66" s="19"/>
      <c r="AM66" s="20"/>
      <c r="AN66" s="19"/>
    </row>
    <row r="67" spans="3:40" ht="12.75" hidden="1">
      <c r="C67" s="20"/>
      <c r="D67" s="19"/>
      <c r="E67" s="20"/>
      <c r="F67" s="19"/>
      <c r="G67" s="20"/>
      <c r="H67" s="19"/>
      <c r="I67" s="20"/>
      <c r="J67" s="19"/>
      <c r="K67" s="20"/>
      <c r="L67" s="19"/>
      <c r="M67" s="20"/>
      <c r="N67" s="19"/>
      <c r="O67" s="20"/>
      <c r="P67" s="19"/>
      <c r="Q67" s="20"/>
      <c r="R67" s="19"/>
      <c r="S67" s="20"/>
      <c r="T67" s="19"/>
      <c r="U67" s="20"/>
      <c r="V67" s="19"/>
      <c r="W67" s="20"/>
      <c r="X67" s="19"/>
      <c r="Y67" s="20"/>
      <c r="Z67" s="19"/>
      <c r="AA67" s="20"/>
      <c r="AB67" s="19"/>
      <c r="AC67" s="20"/>
      <c r="AD67" s="19"/>
      <c r="AE67" s="20"/>
      <c r="AF67" s="19"/>
      <c r="AG67" s="20"/>
      <c r="AH67" s="19"/>
      <c r="AI67" s="20"/>
      <c r="AJ67" s="19"/>
      <c r="AK67" s="20"/>
      <c r="AL67" s="19"/>
      <c r="AM67" s="20"/>
      <c r="AN67" s="19"/>
    </row>
    <row r="68" spans="3:40" ht="12.75" hidden="1">
      <c r="C68" s="20"/>
      <c r="D68" s="19"/>
      <c r="E68" s="20"/>
      <c r="F68" s="19"/>
      <c r="G68" s="20"/>
      <c r="H68" s="19"/>
      <c r="I68" s="20"/>
      <c r="J68" s="19"/>
      <c r="K68" s="20"/>
      <c r="L68" s="19"/>
      <c r="M68" s="20"/>
      <c r="N68" s="19"/>
      <c r="O68" s="20"/>
      <c r="P68" s="19"/>
      <c r="Q68" s="20"/>
      <c r="R68" s="19"/>
      <c r="S68" s="20"/>
      <c r="T68" s="19"/>
      <c r="U68" s="20"/>
      <c r="V68" s="19"/>
      <c r="W68" s="20"/>
      <c r="X68" s="19"/>
      <c r="Y68" s="20"/>
      <c r="Z68" s="19"/>
      <c r="AA68" s="20"/>
      <c r="AB68" s="19"/>
      <c r="AC68" s="20"/>
      <c r="AD68" s="19"/>
      <c r="AE68" s="20"/>
      <c r="AF68" s="19"/>
      <c r="AG68" s="20"/>
      <c r="AH68" s="19"/>
      <c r="AI68" s="20"/>
      <c r="AJ68" s="19"/>
      <c r="AK68" s="20"/>
      <c r="AL68" s="19"/>
      <c r="AM68" s="20"/>
      <c r="AN68" s="19"/>
    </row>
    <row r="69" spans="3:40" ht="12.75" hidden="1">
      <c r="C69" s="20"/>
      <c r="D69" s="19"/>
      <c r="E69" s="20"/>
      <c r="F69" s="19"/>
      <c r="G69" s="20"/>
      <c r="H69" s="19"/>
      <c r="I69" s="20"/>
      <c r="J69" s="19"/>
      <c r="K69" s="20"/>
      <c r="L69" s="19"/>
      <c r="M69" s="20"/>
      <c r="N69" s="19"/>
      <c r="O69" s="20"/>
      <c r="P69" s="19"/>
      <c r="Q69" s="20"/>
      <c r="R69" s="19"/>
      <c r="S69" s="20"/>
      <c r="T69" s="19"/>
      <c r="U69" s="20"/>
      <c r="V69" s="19"/>
      <c r="W69" s="20"/>
      <c r="X69" s="19"/>
      <c r="Y69" s="20"/>
      <c r="Z69" s="19"/>
      <c r="AA69" s="20"/>
      <c r="AB69" s="19"/>
      <c r="AC69" s="20"/>
      <c r="AD69" s="19"/>
      <c r="AE69" s="20"/>
      <c r="AF69" s="19"/>
      <c r="AG69" s="20"/>
      <c r="AH69" s="19"/>
      <c r="AI69" s="20"/>
      <c r="AJ69" s="19"/>
      <c r="AK69" s="20"/>
      <c r="AL69" s="19"/>
      <c r="AM69" s="20"/>
      <c r="AN69" s="19"/>
    </row>
    <row r="70" spans="3:40" ht="12.75" hidden="1">
      <c r="C70" s="20"/>
      <c r="D70" s="19"/>
      <c r="E70" s="20"/>
      <c r="F70" s="19"/>
      <c r="G70" s="20"/>
      <c r="H70" s="19"/>
      <c r="I70" s="20"/>
      <c r="J70" s="19"/>
      <c r="K70" s="20"/>
      <c r="L70" s="19"/>
      <c r="M70" s="20"/>
      <c r="N70" s="19"/>
      <c r="O70" s="20"/>
      <c r="P70" s="19"/>
      <c r="Q70" s="20"/>
      <c r="R70" s="19"/>
      <c r="S70" s="20"/>
      <c r="T70" s="19"/>
      <c r="U70" s="20"/>
      <c r="V70" s="19"/>
      <c r="W70" s="20"/>
      <c r="X70" s="19"/>
      <c r="Y70" s="20"/>
      <c r="Z70" s="19"/>
      <c r="AA70" s="20"/>
      <c r="AB70" s="19"/>
      <c r="AC70" s="20"/>
      <c r="AD70" s="19"/>
      <c r="AE70" s="20"/>
      <c r="AF70" s="19"/>
      <c r="AG70" s="20"/>
      <c r="AH70" s="19"/>
      <c r="AI70" s="20"/>
      <c r="AJ70" s="19"/>
      <c r="AK70" s="20"/>
      <c r="AL70" s="19"/>
      <c r="AM70" s="20"/>
      <c r="AN70" s="19"/>
    </row>
    <row r="71" spans="3:40" ht="12.75" hidden="1">
      <c r="C71" s="20"/>
      <c r="D71" s="19"/>
      <c r="E71" s="20"/>
      <c r="F71" s="19"/>
      <c r="G71" s="20"/>
      <c r="H71" s="19"/>
      <c r="I71" s="20"/>
      <c r="J71" s="19"/>
      <c r="K71" s="20"/>
      <c r="L71" s="19"/>
      <c r="M71" s="20"/>
      <c r="N71" s="19"/>
      <c r="O71" s="20"/>
      <c r="P71" s="19"/>
      <c r="Q71" s="20"/>
      <c r="R71" s="19"/>
      <c r="S71" s="20"/>
      <c r="T71" s="19"/>
      <c r="U71" s="20"/>
      <c r="V71" s="19"/>
      <c r="W71" s="20"/>
      <c r="X71" s="19"/>
      <c r="Y71" s="20"/>
      <c r="Z71" s="19"/>
      <c r="AA71" s="20"/>
      <c r="AB71" s="19"/>
      <c r="AC71" s="20"/>
      <c r="AD71" s="19"/>
      <c r="AE71" s="20"/>
      <c r="AF71" s="19"/>
      <c r="AG71" s="20"/>
      <c r="AH71" s="19"/>
      <c r="AI71" s="20"/>
      <c r="AJ71" s="19"/>
      <c r="AK71" s="20"/>
      <c r="AL71" s="19"/>
      <c r="AM71" s="20"/>
      <c r="AN71" s="19"/>
    </row>
    <row r="72" spans="3:40" ht="12.75" hidden="1">
      <c r="C72" s="20"/>
      <c r="D72" s="19"/>
      <c r="E72" s="20"/>
      <c r="F72" s="19"/>
      <c r="G72" s="20"/>
      <c r="H72" s="19"/>
      <c r="I72" s="20"/>
      <c r="J72" s="19"/>
      <c r="K72" s="20"/>
      <c r="L72" s="19"/>
      <c r="M72" s="20"/>
      <c r="N72" s="19"/>
      <c r="O72" s="20"/>
      <c r="P72" s="19"/>
      <c r="Q72" s="20"/>
      <c r="R72" s="19"/>
      <c r="S72" s="20"/>
      <c r="T72" s="19"/>
      <c r="U72" s="20"/>
      <c r="V72" s="19"/>
      <c r="W72" s="20"/>
      <c r="X72" s="19"/>
      <c r="Y72" s="20"/>
      <c r="Z72" s="19"/>
      <c r="AA72" s="20"/>
      <c r="AB72" s="19"/>
      <c r="AC72" s="20"/>
      <c r="AD72" s="19"/>
      <c r="AE72" s="20"/>
      <c r="AF72" s="19"/>
      <c r="AG72" s="20"/>
      <c r="AH72" s="19"/>
      <c r="AI72" s="20"/>
      <c r="AJ72" s="19"/>
      <c r="AK72" s="20"/>
      <c r="AL72" s="19"/>
      <c r="AM72" s="20"/>
      <c r="AN72" s="19"/>
    </row>
    <row r="73" spans="3:40" ht="12.75" hidden="1">
      <c r="C73" s="20"/>
      <c r="D73" s="19"/>
      <c r="E73" s="20"/>
      <c r="F73" s="19"/>
      <c r="G73" s="20"/>
      <c r="H73" s="19"/>
      <c r="I73" s="20"/>
      <c r="J73" s="19"/>
      <c r="K73" s="20"/>
      <c r="L73" s="19"/>
      <c r="M73" s="20"/>
      <c r="N73" s="19"/>
      <c r="O73" s="20"/>
      <c r="P73" s="19"/>
      <c r="Q73" s="20"/>
      <c r="R73" s="19"/>
      <c r="S73" s="20"/>
      <c r="T73" s="19"/>
      <c r="U73" s="20"/>
      <c r="V73" s="19"/>
      <c r="W73" s="20"/>
      <c r="X73" s="19"/>
      <c r="Y73" s="20"/>
      <c r="Z73" s="19"/>
      <c r="AA73" s="20"/>
      <c r="AB73" s="19"/>
      <c r="AC73" s="20"/>
      <c r="AD73" s="19"/>
      <c r="AE73" s="20"/>
      <c r="AF73" s="19"/>
      <c r="AG73" s="20"/>
      <c r="AH73" s="19"/>
      <c r="AI73" s="20"/>
      <c r="AJ73" s="19"/>
      <c r="AK73" s="20"/>
      <c r="AL73" s="19"/>
      <c r="AM73" s="20"/>
      <c r="AN73" s="19"/>
    </row>
    <row r="74" spans="3:40" ht="12.75" hidden="1">
      <c r="C74" s="20"/>
      <c r="D74" s="19"/>
      <c r="E74" s="20"/>
      <c r="F74" s="19"/>
      <c r="G74" s="20"/>
      <c r="H74" s="19"/>
      <c r="I74" s="20"/>
      <c r="J74" s="19"/>
      <c r="K74" s="20"/>
      <c r="L74" s="19"/>
      <c r="M74" s="20"/>
      <c r="N74" s="19"/>
      <c r="O74" s="20"/>
      <c r="P74" s="19"/>
      <c r="Q74" s="20"/>
      <c r="R74" s="19"/>
      <c r="S74" s="20"/>
      <c r="T74" s="19"/>
      <c r="U74" s="20"/>
      <c r="V74" s="19"/>
      <c r="W74" s="20"/>
      <c r="X74" s="19"/>
      <c r="Y74" s="20"/>
      <c r="Z74" s="19"/>
      <c r="AA74" s="20"/>
      <c r="AB74" s="19"/>
      <c r="AC74" s="20"/>
      <c r="AD74" s="19"/>
      <c r="AE74" s="20"/>
      <c r="AF74" s="19"/>
      <c r="AG74" s="20"/>
      <c r="AH74" s="19"/>
      <c r="AI74" s="20"/>
      <c r="AJ74" s="19"/>
      <c r="AK74" s="20"/>
      <c r="AL74" s="19"/>
      <c r="AM74" s="20"/>
      <c r="AN74" s="19"/>
    </row>
    <row r="75" spans="3:40" ht="12.75" hidden="1">
      <c r="C75" s="20"/>
      <c r="D75" s="19"/>
      <c r="E75" s="20"/>
      <c r="F75" s="19"/>
      <c r="G75" s="20"/>
      <c r="H75" s="19"/>
      <c r="I75" s="20"/>
      <c r="J75" s="19"/>
      <c r="K75" s="20"/>
      <c r="L75" s="19"/>
      <c r="M75" s="20"/>
      <c r="N75" s="19"/>
      <c r="O75" s="20"/>
      <c r="P75" s="19"/>
      <c r="Q75" s="20"/>
      <c r="R75" s="19"/>
      <c r="S75" s="20"/>
      <c r="T75" s="19"/>
      <c r="U75" s="20"/>
      <c r="V75" s="19"/>
      <c r="W75" s="20"/>
      <c r="X75" s="19"/>
      <c r="Y75" s="20"/>
      <c r="Z75" s="19"/>
      <c r="AA75" s="20"/>
      <c r="AB75" s="19"/>
      <c r="AC75" s="20"/>
      <c r="AD75" s="19"/>
      <c r="AE75" s="20"/>
      <c r="AF75" s="19"/>
      <c r="AG75" s="20"/>
      <c r="AH75" s="19"/>
      <c r="AI75" s="20"/>
      <c r="AJ75" s="19"/>
      <c r="AK75" s="20"/>
      <c r="AL75" s="19"/>
      <c r="AM75" s="20"/>
      <c r="AN75" s="19"/>
    </row>
    <row r="76" spans="3:40" ht="12.75" hidden="1">
      <c r="C76" s="20"/>
      <c r="D76" s="19"/>
      <c r="E76" s="20"/>
      <c r="F76" s="19"/>
      <c r="G76" s="20"/>
      <c r="H76" s="19"/>
      <c r="I76" s="20"/>
      <c r="J76" s="19"/>
      <c r="K76" s="20"/>
      <c r="L76" s="19"/>
      <c r="M76" s="20"/>
      <c r="N76" s="19"/>
      <c r="O76" s="20"/>
      <c r="P76" s="19"/>
      <c r="Q76" s="20"/>
      <c r="R76" s="19"/>
      <c r="S76" s="20"/>
      <c r="T76" s="19"/>
      <c r="U76" s="20"/>
      <c r="V76" s="19"/>
      <c r="W76" s="20"/>
      <c r="X76" s="19"/>
      <c r="Y76" s="20"/>
      <c r="Z76" s="19"/>
      <c r="AA76" s="20"/>
      <c r="AB76" s="19"/>
      <c r="AC76" s="20"/>
      <c r="AD76" s="19"/>
      <c r="AE76" s="20"/>
      <c r="AF76" s="19"/>
      <c r="AG76" s="20"/>
      <c r="AH76" s="19"/>
      <c r="AI76" s="20"/>
      <c r="AJ76" s="19"/>
      <c r="AK76" s="20"/>
      <c r="AL76" s="19"/>
      <c r="AM76" s="20"/>
      <c r="AN76" s="19"/>
    </row>
    <row r="77" spans="3:40" ht="12.75" hidden="1">
      <c r="C77" s="20"/>
      <c r="D77" s="19"/>
      <c r="E77" s="20"/>
      <c r="F77" s="19"/>
      <c r="G77" s="20"/>
      <c r="H77" s="19"/>
      <c r="I77" s="20"/>
      <c r="J77" s="19"/>
      <c r="K77" s="20"/>
      <c r="L77" s="19"/>
      <c r="M77" s="20"/>
      <c r="N77" s="19"/>
      <c r="O77" s="20"/>
      <c r="P77" s="19"/>
      <c r="Q77" s="20"/>
      <c r="R77" s="19"/>
      <c r="S77" s="20"/>
      <c r="T77" s="19"/>
      <c r="U77" s="20"/>
      <c r="V77" s="19"/>
      <c r="W77" s="20"/>
      <c r="X77" s="19"/>
      <c r="Y77" s="20"/>
      <c r="Z77" s="19"/>
      <c r="AA77" s="20"/>
      <c r="AB77" s="19"/>
      <c r="AC77" s="20"/>
      <c r="AD77" s="19"/>
      <c r="AE77" s="20"/>
      <c r="AF77" s="19"/>
      <c r="AG77" s="20"/>
      <c r="AH77" s="19"/>
      <c r="AI77" s="20"/>
      <c r="AJ77" s="19"/>
      <c r="AK77" s="20"/>
      <c r="AL77" s="19"/>
      <c r="AM77" s="20"/>
      <c r="AN77" s="19"/>
    </row>
    <row r="78" spans="3:40" ht="12.75" hidden="1">
      <c r="C78" s="20"/>
      <c r="D78" s="19"/>
      <c r="E78" s="20"/>
      <c r="F78" s="19"/>
      <c r="G78" s="20"/>
      <c r="H78" s="19"/>
      <c r="I78" s="20"/>
      <c r="J78" s="19"/>
      <c r="K78" s="20"/>
      <c r="L78" s="19"/>
      <c r="M78" s="20"/>
      <c r="N78" s="19"/>
      <c r="O78" s="20"/>
      <c r="P78" s="19"/>
      <c r="Q78" s="20"/>
      <c r="R78" s="19"/>
      <c r="S78" s="20"/>
      <c r="T78" s="19"/>
      <c r="U78" s="20"/>
      <c r="V78" s="19"/>
      <c r="W78" s="20"/>
      <c r="X78" s="19"/>
      <c r="Y78" s="20"/>
      <c r="Z78" s="19"/>
      <c r="AA78" s="20"/>
      <c r="AB78" s="19"/>
      <c r="AC78" s="20"/>
      <c r="AD78" s="19"/>
      <c r="AE78" s="20"/>
      <c r="AF78" s="19"/>
      <c r="AG78" s="20"/>
      <c r="AH78" s="19"/>
      <c r="AI78" s="20"/>
      <c r="AJ78" s="19"/>
      <c r="AK78" s="20"/>
      <c r="AL78" s="19"/>
      <c r="AM78" s="20"/>
      <c r="AN78" s="19"/>
    </row>
    <row r="79" spans="3:40" ht="12.75" hidden="1">
      <c r="C79" s="20"/>
      <c r="D79" s="19"/>
      <c r="E79" s="20"/>
      <c r="F79" s="19"/>
      <c r="G79" s="20"/>
      <c r="H79" s="19"/>
      <c r="I79" s="20"/>
      <c r="J79" s="19"/>
      <c r="K79" s="20"/>
      <c r="L79" s="19"/>
      <c r="M79" s="20"/>
      <c r="N79" s="19"/>
      <c r="O79" s="20"/>
      <c r="P79" s="19"/>
      <c r="Q79" s="20"/>
      <c r="R79" s="19"/>
      <c r="S79" s="20"/>
      <c r="T79" s="19"/>
      <c r="U79" s="20"/>
      <c r="V79" s="19"/>
      <c r="W79" s="20"/>
      <c r="X79" s="19"/>
      <c r="Y79" s="20"/>
      <c r="Z79" s="19"/>
      <c r="AA79" s="20"/>
      <c r="AB79" s="19"/>
      <c r="AC79" s="20"/>
      <c r="AD79" s="19"/>
      <c r="AE79" s="20"/>
      <c r="AF79" s="19"/>
      <c r="AG79" s="20"/>
      <c r="AH79" s="19"/>
      <c r="AI79" s="20"/>
      <c r="AJ79" s="19"/>
      <c r="AK79" s="20"/>
      <c r="AL79" s="19"/>
      <c r="AM79" s="20"/>
      <c r="AN79" s="19"/>
    </row>
    <row r="80" spans="3:40" ht="12.75" hidden="1">
      <c r="C80" s="20"/>
      <c r="D80" s="19"/>
      <c r="E80" s="20"/>
      <c r="F80" s="19"/>
      <c r="G80" s="20"/>
      <c r="H80" s="19"/>
      <c r="I80" s="20"/>
      <c r="J80" s="19"/>
      <c r="K80" s="20"/>
      <c r="L80" s="19"/>
      <c r="M80" s="20"/>
      <c r="N80" s="19"/>
      <c r="O80" s="20"/>
      <c r="P80" s="19"/>
      <c r="Q80" s="20"/>
      <c r="R80" s="19"/>
      <c r="S80" s="20"/>
      <c r="T80" s="19"/>
      <c r="U80" s="20"/>
      <c r="V80" s="19"/>
      <c r="W80" s="20"/>
      <c r="X80" s="19"/>
      <c r="Y80" s="20"/>
      <c r="Z80" s="19"/>
      <c r="AA80" s="20"/>
      <c r="AB80" s="19"/>
      <c r="AC80" s="20"/>
      <c r="AD80" s="19"/>
      <c r="AE80" s="20"/>
      <c r="AF80" s="19"/>
      <c r="AG80" s="20"/>
      <c r="AH80" s="19"/>
      <c r="AI80" s="20"/>
      <c r="AJ80" s="19"/>
      <c r="AK80" s="20"/>
      <c r="AL80" s="19"/>
      <c r="AM80" s="20"/>
      <c r="AN80" s="19"/>
    </row>
    <row r="81" spans="3:40" ht="12.75" hidden="1">
      <c r="C81" s="20"/>
      <c r="D81" s="19"/>
      <c r="E81" s="20"/>
      <c r="F81" s="19"/>
      <c r="G81" s="20"/>
      <c r="H81" s="19"/>
      <c r="I81" s="20"/>
      <c r="J81" s="19"/>
      <c r="K81" s="20"/>
      <c r="L81" s="19"/>
      <c r="M81" s="20"/>
      <c r="N81" s="19"/>
      <c r="O81" s="20"/>
      <c r="P81" s="19"/>
      <c r="Q81" s="20"/>
      <c r="R81" s="19"/>
      <c r="S81" s="20"/>
      <c r="T81" s="19"/>
      <c r="U81" s="20"/>
      <c r="V81" s="19"/>
      <c r="W81" s="20"/>
      <c r="X81" s="19"/>
      <c r="Y81" s="20"/>
      <c r="Z81" s="19"/>
      <c r="AA81" s="20"/>
      <c r="AB81" s="19"/>
      <c r="AC81" s="20"/>
      <c r="AD81" s="19"/>
      <c r="AE81" s="20"/>
      <c r="AF81" s="19"/>
      <c r="AG81" s="20"/>
      <c r="AH81" s="19"/>
      <c r="AI81" s="20"/>
      <c r="AJ81" s="19"/>
      <c r="AK81" s="20"/>
      <c r="AL81" s="19"/>
      <c r="AM81" s="20"/>
      <c r="AN81" s="19"/>
    </row>
    <row r="82" spans="3:40" ht="12.75" hidden="1">
      <c r="C82" s="20"/>
      <c r="D82" s="19"/>
      <c r="E82" s="20"/>
      <c r="F82" s="19"/>
      <c r="G82" s="20"/>
      <c r="H82" s="19"/>
      <c r="I82" s="20"/>
      <c r="J82" s="19"/>
      <c r="K82" s="20"/>
      <c r="L82" s="19"/>
      <c r="M82" s="20"/>
      <c r="N82" s="19"/>
      <c r="O82" s="20"/>
      <c r="P82" s="19"/>
      <c r="Q82" s="20"/>
      <c r="R82" s="19"/>
      <c r="S82" s="20"/>
      <c r="T82" s="19"/>
      <c r="U82" s="20"/>
      <c r="V82" s="19"/>
      <c r="W82" s="20"/>
      <c r="X82" s="19"/>
      <c r="Y82" s="20"/>
      <c r="Z82" s="19"/>
      <c r="AA82" s="20"/>
      <c r="AB82" s="19"/>
      <c r="AC82" s="20"/>
      <c r="AD82" s="19"/>
      <c r="AE82" s="20"/>
      <c r="AF82" s="19"/>
      <c r="AG82" s="20"/>
      <c r="AH82" s="19"/>
      <c r="AI82" s="20"/>
      <c r="AJ82" s="19"/>
      <c r="AK82" s="20"/>
      <c r="AL82" s="19"/>
      <c r="AM82" s="20"/>
      <c r="AN82" s="19"/>
    </row>
    <row r="83" spans="3:40" ht="12.75" hidden="1">
      <c r="C83" s="20"/>
      <c r="D83" s="19"/>
      <c r="E83" s="20"/>
      <c r="F83" s="19"/>
      <c r="G83" s="20"/>
      <c r="H83" s="19"/>
      <c r="I83" s="20"/>
      <c r="J83" s="19"/>
      <c r="K83" s="20"/>
      <c r="L83" s="19"/>
      <c r="M83" s="20"/>
      <c r="N83" s="19"/>
      <c r="O83" s="20"/>
      <c r="P83" s="19"/>
      <c r="Q83" s="20"/>
      <c r="R83" s="19"/>
      <c r="S83" s="20"/>
      <c r="T83" s="19"/>
      <c r="U83" s="20"/>
      <c r="V83" s="19"/>
      <c r="W83" s="20"/>
      <c r="X83" s="19"/>
      <c r="Y83" s="20"/>
      <c r="Z83" s="19"/>
      <c r="AA83" s="20"/>
      <c r="AB83" s="19"/>
      <c r="AC83" s="20"/>
      <c r="AD83" s="19"/>
      <c r="AE83" s="20"/>
      <c r="AF83" s="19"/>
      <c r="AG83" s="20"/>
      <c r="AH83" s="19"/>
      <c r="AI83" s="20"/>
      <c r="AJ83" s="19"/>
      <c r="AK83" s="20"/>
      <c r="AL83" s="19"/>
      <c r="AM83" s="20"/>
      <c r="AN83" s="19"/>
    </row>
    <row r="84" spans="3:40" ht="12.75" hidden="1">
      <c r="C84" s="20"/>
      <c r="D84" s="19"/>
      <c r="E84" s="20"/>
      <c r="F84" s="19"/>
      <c r="G84" s="20"/>
      <c r="H84" s="19"/>
      <c r="I84" s="20"/>
      <c r="J84" s="19"/>
      <c r="K84" s="20"/>
      <c r="L84" s="19"/>
      <c r="M84" s="20"/>
      <c r="N84" s="19"/>
      <c r="O84" s="20"/>
      <c r="P84" s="19"/>
      <c r="Q84" s="20"/>
      <c r="R84" s="19"/>
      <c r="S84" s="20"/>
      <c r="T84" s="19"/>
      <c r="U84" s="20"/>
      <c r="V84" s="19"/>
      <c r="W84" s="20"/>
      <c r="X84" s="19"/>
      <c r="Y84" s="20"/>
      <c r="Z84" s="19"/>
      <c r="AA84" s="20"/>
      <c r="AB84" s="19"/>
      <c r="AC84" s="20"/>
      <c r="AD84" s="19"/>
      <c r="AE84" s="20"/>
      <c r="AF84" s="19"/>
      <c r="AG84" s="20"/>
      <c r="AH84" s="19"/>
      <c r="AI84" s="20"/>
      <c r="AJ84" s="19"/>
      <c r="AK84" s="20"/>
      <c r="AL84" s="19"/>
      <c r="AM84" s="20"/>
      <c r="AN84" s="19"/>
    </row>
    <row r="85" spans="3:40" ht="12.75" hidden="1">
      <c r="C85" s="20"/>
      <c r="D85" s="19"/>
      <c r="E85" s="20"/>
      <c r="F85" s="19"/>
      <c r="G85" s="20"/>
      <c r="H85" s="19"/>
      <c r="I85" s="20"/>
      <c r="J85" s="19"/>
      <c r="K85" s="20"/>
      <c r="L85" s="19"/>
      <c r="M85" s="20"/>
      <c r="N85" s="19"/>
      <c r="O85" s="20"/>
      <c r="P85" s="19"/>
      <c r="Q85" s="20"/>
      <c r="R85" s="19"/>
      <c r="S85" s="20"/>
      <c r="T85" s="19"/>
      <c r="U85" s="20"/>
      <c r="V85" s="19"/>
      <c r="W85" s="20"/>
      <c r="X85" s="19"/>
      <c r="Y85" s="20"/>
      <c r="Z85" s="19"/>
      <c r="AA85" s="20"/>
      <c r="AB85" s="19"/>
      <c r="AC85" s="20"/>
      <c r="AD85" s="19"/>
      <c r="AE85" s="20"/>
      <c r="AF85" s="19"/>
      <c r="AG85" s="20"/>
      <c r="AH85" s="19"/>
      <c r="AI85" s="20"/>
      <c r="AJ85" s="19"/>
      <c r="AK85" s="20"/>
      <c r="AL85" s="19"/>
      <c r="AM85" s="20"/>
      <c r="AN85" s="19"/>
    </row>
    <row r="86" spans="3:40" ht="12.75" hidden="1">
      <c r="C86" s="20"/>
      <c r="D86" s="19"/>
      <c r="E86" s="20"/>
      <c r="F86" s="19"/>
      <c r="G86" s="20"/>
      <c r="H86" s="19"/>
      <c r="I86" s="20"/>
      <c r="J86" s="19"/>
      <c r="K86" s="20"/>
      <c r="L86" s="19"/>
      <c r="M86" s="20"/>
      <c r="N86" s="19"/>
      <c r="O86" s="20"/>
      <c r="P86" s="19"/>
      <c r="Q86" s="20"/>
      <c r="R86" s="19"/>
      <c r="S86" s="20"/>
      <c r="T86" s="19"/>
      <c r="U86" s="20"/>
      <c r="V86" s="19"/>
      <c r="W86" s="20"/>
      <c r="X86" s="19"/>
      <c r="Y86" s="20"/>
      <c r="Z86" s="19"/>
      <c r="AA86" s="20"/>
      <c r="AB86" s="19"/>
      <c r="AC86" s="20"/>
      <c r="AD86" s="19"/>
      <c r="AE86" s="20"/>
      <c r="AF86" s="19"/>
      <c r="AG86" s="20"/>
      <c r="AH86" s="19"/>
      <c r="AI86" s="20"/>
      <c r="AJ86" s="19"/>
      <c r="AK86" s="20"/>
      <c r="AL86" s="19"/>
      <c r="AM86" s="20"/>
      <c r="AN86" s="19"/>
    </row>
    <row r="87" spans="3:40" ht="12.75" hidden="1">
      <c r="C87" s="20"/>
      <c r="D87" s="19"/>
      <c r="E87" s="20"/>
      <c r="F87" s="19"/>
      <c r="G87" s="20"/>
      <c r="H87" s="19"/>
      <c r="I87" s="20"/>
      <c r="J87" s="19"/>
      <c r="K87" s="20"/>
      <c r="L87" s="19"/>
      <c r="M87" s="20"/>
      <c r="N87" s="19"/>
      <c r="O87" s="20"/>
      <c r="P87" s="19"/>
      <c r="Q87" s="20"/>
      <c r="R87" s="19"/>
      <c r="S87" s="20"/>
      <c r="T87" s="19"/>
      <c r="U87" s="20"/>
      <c r="V87" s="19"/>
      <c r="W87" s="20"/>
      <c r="X87" s="19"/>
      <c r="Y87" s="20"/>
      <c r="Z87" s="19"/>
      <c r="AA87" s="20"/>
      <c r="AB87" s="19"/>
      <c r="AC87" s="20"/>
      <c r="AD87" s="19"/>
      <c r="AE87" s="20"/>
      <c r="AF87" s="19"/>
      <c r="AG87" s="20"/>
      <c r="AH87" s="19"/>
      <c r="AI87" s="20"/>
      <c r="AJ87" s="19"/>
      <c r="AK87" s="20"/>
      <c r="AL87" s="19"/>
      <c r="AM87" s="20"/>
      <c r="AN87" s="19"/>
    </row>
    <row r="88" spans="3:40" ht="12.75" hidden="1">
      <c r="C88" s="20"/>
      <c r="D88" s="19"/>
      <c r="E88" s="20"/>
      <c r="F88" s="19"/>
      <c r="G88" s="20"/>
      <c r="H88" s="19"/>
      <c r="I88" s="20"/>
      <c r="J88" s="19"/>
      <c r="K88" s="20"/>
      <c r="L88" s="19"/>
      <c r="M88" s="20"/>
      <c r="N88" s="19"/>
      <c r="O88" s="20"/>
      <c r="P88" s="19"/>
      <c r="Q88" s="20"/>
      <c r="R88" s="19"/>
      <c r="S88" s="20"/>
      <c r="T88" s="19"/>
      <c r="U88" s="20"/>
      <c r="V88" s="19"/>
      <c r="W88" s="20"/>
      <c r="X88" s="19"/>
      <c r="Y88" s="20"/>
      <c r="Z88" s="19"/>
      <c r="AA88" s="20"/>
      <c r="AB88" s="19"/>
      <c r="AC88" s="20"/>
      <c r="AD88" s="19"/>
      <c r="AE88" s="20"/>
      <c r="AF88" s="19"/>
      <c r="AG88" s="20"/>
      <c r="AH88" s="19"/>
      <c r="AI88" s="20"/>
      <c r="AJ88" s="19"/>
      <c r="AK88" s="20"/>
      <c r="AL88" s="19"/>
      <c r="AM88" s="20"/>
      <c r="AN88" s="19"/>
    </row>
    <row r="89" spans="3:40" ht="12.75" hidden="1">
      <c r="C89" s="20"/>
      <c r="D89" s="19"/>
      <c r="E89" s="20"/>
      <c r="F89" s="19"/>
      <c r="G89" s="20"/>
      <c r="H89" s="19"/>
      <c r="I89" s="20"/>
      <c r="J89" s="19"/>
      <c r="K89" s="20"/>
      <c r="L89" s="19"/>
      <c r="M89" s="20"/>
      <c r="N89" s="19"/>
      <c r="O89" s="20"/>
      <c r="P89" s="19"/>
      <c r="Q89" s="20"/>
      <c r="R89" s="19"/>
      <c r="S89" s="20"/>
      <c r="T89" s="19"/>
      <c r="U89" s="20"/>
      <c r="V89" s="19"/>
      <c r="W89" s="20"/>
      <c r="X89" s="19"/>
      <c r="Y89" s="20"/>
      <c r="Z89" s="19"/>
      <c r="AA89" s="20"/>
      <c r="AB89" s="19"/>
      <c r="AC89" s="20"/>
      <c r="AD89" s="19"/>
      <c r="AE89" s="20"/>
      <c r="AF89" s="19"/>
      <c r="AG89" s="20"/>
      <c r="AH89" s="19"/>
      <c r="AI89" s="20"/>
      <c r="AJ89" s="19"/>
      <c r="AK89" s="20"/>
      <c r="AL89" s="19"/>
      <c r="AM89" s="20"/>
      <c r="AN89" s="19"/>
    </row>
    <row r="90" spans="3:40" ht="12.75" hidden="1">
      <c r="C90" s="20"/>
      <c r="D90" s="19"/>
      <c r="E90" s="20"/>
      <c r="F90" s="19"/>
      <c r="G90" s="20"/>
      <c r="H90" s="19"/>
      <c r="I90" s="20"/>
      <c r="J90" s="19"/>
      <c r="K90" s="20"/>
      <c r="L90" s="19"/>
      <c r="M90" s="20"/>
      <c r="N90" s="19"/>
      <c r="O90" s="20"/>
      <c r="P90" s="19"/>
      <c r="Q90" s="20"/>
      <c r="R90" s="19"/>
      <c r="S90" s="20"/>
      <c r="T90" s="19"/>
      <c r="U90" s="20"/>
      <c r="V90" s="19"/>
      <c r="W90" s="20"/>
      <c r="X90" s="19"/>
      <c r="Y90" s="20"/>
      <c r="Z90" s="19"/>
      <c r="AA90" s="20"/>
      <c r="AB90" s="19"/>
      <c r="AC90" s="20"/>
      <c r="AD90" s="19"/>
      <c r="AE90" s="20"/>
      <c r="AF90" s="19"/>
      <c r="AG90" s="20"/>
      <c r="AH90" s="19"/>
      <c r="AI90" s="20"/>
      <c r="AJ90" s="19"/>
      <c r="AK90" s="20"/>
      <c r="AL90" s="19"/>
      <c r="AM90" s="20"/>
      <c r="AN90" s="19"/>
    </row>
    <row r="91" spans="3:40" ht="12.75" hidden="1">
      <c r="C91" s="20"/>
      <c r="D91" s="19"/>
      <c r="E91" s="20"/>
      <c r="F91" s="19"/>
      <c r="G91" s="20"/>
      <c r="H91" s="19"/>
      <c r="I91" s="20"/>
      <c r="J91" s="19"/>
      <c r="K91" s="20"/>
      <c r="L91" s="19"/>
      <c r="M91" s="20"/>
      <c r="N91" s="19"/>
      <c r="O91" s="20"/>
      <c r="P91" s="19"/>
      <c r="Q91" s="20"/>
      <c r="R91" s="19"/>
      <c r="S91" s="20"/>
      <c r="T91" s="19"/>
      <c r="U91" s="20"/>
      <c r="V91" s="19"/>
      <c r="W91" s="20"/>
      <c r="X91" s="19"/>
      <c r="Y91" s="20"/>
      <c r="Z91" s="19"/>
      <c r="AA91" s="20"/>
      <c r="AB91" s="19"/>
      <c r="AC91" s="20"/>
      <c r="AD91" s="19"/>
      <c r="AE91" s="20"/>
      <c r="AF91" s="19"/>
      <c r="AG91" s="20"/>
      <c r="AH91" s="19"/>
      <c r="AI91" s="20"/>
      <c r="AJ91" s="19"/>
      <c r="AK91" s="20"/>
      <c r="AL91" s="19"/>
      <c r="AM91" s="20"/>
      <c r="AN91" s="19"/>
    </row>
    <row r="92" spans="3:40" ht="12.75" hidden="1">
      <c r="C92" s="20"/>
      <c r="D92" s="19"/>
      <c r="E92" s="20"/>
      <c r="F92" s="19"/>
      <c r="G92" s="20"/>
      <c r="H92" s="19"/>
      <c r="I92" s="20"/>
      <c r="J92" s="19"/>
      <c r="K92" s="20"/>
      <c r="L92" s="19"/>
      <c r="M92" s="20"/>
      <c r="N92" s="19"/>
      <c r="O92" s="20"/>
      <c r="P92" s="19"/>
      <c r="Q92" s="20"/>
      <c r="R92" s="19"/>
      <c r="S92" s="20"/>
      <c r="T92" s="19"/>
      <c r="U92" s="20"/>
      <c r="V92" s="19"/>
      <c r="W92" s="20"/>
      <c r="X92" s="19"/>
      <c r="Y92" s="20"/>
      <c r="Z92" s="19"/>
      <c r="AA92" s="20"/>
      <c r="AB92" s="19"/>
      <c r="AC92" s="20"/>
      <c r="AD92" s="19"/>
      <c r="AE92" s="20"/>
      <c r="AF92" s="19"/>
      <c r="AG92" s="20"/>
      <c r="AH92" s="19"/>
      <c r="AI92" s="20"/>
      <c r="AJ92" s="19"/>
      <c r="AK92" s="20"/>
      <c r="AL92" s="19"/>
      <c r="AM92" s="20"/>
      <c r="AN92" s="19"/>
    </row>
    <row r="93" spans="3:40" ht="12.75" hidden="1">
      <c r="C93" s="20"/>
      <c r="D93" s="19"/>
      <c r="E93" s="20"/>
      <c r="F93" s="19"/>
      <c r="G93" s="20"/>
      <c r="H93" s="19"/>
      <c r="I93" s="20"/>
      <c r="J93" s="19"/>
      <c r="K93" s="20"/>
      <c r="L93" s="19"/>
      <c r="M93" s="20"/>
      <c r="N93" s="19"/>
      <c r="O93" s="20"/>
      <c r="P93" s="19"/>
      <c r="Q93" s="20"/>
      <c r="R93" s="19"/>
      <c r="S93" s="20"/>
      <c r="T93" s="19"/>
      <c r="U93" s="20"/>
      <c r="V93" s="19"/>
      <c r="W93" s="20"/>
      <c r="X93" s="19"/>
      <c r="Y93" s="20"/>
      <c r="Z93" s="19"/>
      <c r="AA93" s="20"/>
      <c r="AB93" s="19"/>
      <c r="AC93" s="20"/>
      <c r="AD93" s="19"/>
      <c r="AE93" s="20"/>
      <c r="AF93" s="19"/>
      <c r="AG93" s="20"/>
      <c r="AH93" s="19"/>
      <c r="AI93" s="20"/>
      <c r="AJ93" s="19"/>
      <c r="AK93" s="20"/>
      <c r="AL93" s="19"/>
      <c r="AM93" s="20"/>
      <c r="AN93" s="19"/>
    </row>
    <row r="94" spans="3:40" ht="12.75" hidden="1">
      <c r="C94" s="20"/>
      <c r="D94" s="19"/>
      <c r="E94" s="20"/>
      <c r="F94" s="19"/>
      <c r="G94" s="20"/>
      <c r="H94" s="19"/>
      <c r="I94" s="20"/>
      <c r="J94" s="19"/>
      <c r="K94" s="20"/>
      <c r="L94" s="19"/>
      <c r="M94" s="20"/>
      <c r="N94" s="19"/>
      <c r="O94" s="20"/>
      <c r="P94" s="19"/>
      <c r="Q94" s="20"/>
      <c r="R94" s="19"/>
      <c r="S94" s="20"/>
      <c r="T94" s="19"/>
      <c r="U94" s="20"/>
      <c r="V94" s="19"/>
      <c r="W94" s="20"/>
      <c r="X94" s="19"/>
      <c r="Y94" s="20"/>
      <c r="Z94" s="19"/>
      <c r="AA94" s="20"/>
      <c r="AB94" s="19"/>
      <c r="AC94" s="20"/>
      <c r="AD94" s="19"/>
      <c r="AE94" s="20"/>
      <c r="AF94" s="19"/>
      <c r="AG94" s="20"/>
      <c r="AH94" s="19"/>
      <c r="AI94" s="20"/>
      <c r="AJ94" s="19"/>
      <c r="AK94" s="20"/>
      <c r="AL94" s="19"/>
      <c r="AM94" s="20"/>
      <c r="AN94" s="19"/>
    </row>
    <row r="95" spans="3:40" ht="12.75" hidden="1">
      <c r="C95" s="20"/>
      <c r="D95" s="19"/>
      <c r="E95" s="20"/>
      <c r="F95" s="19"/>
      <c r="G95" s="20"/>
      <c r="H95" s="19"/>
      <c r="I95" s="20"/>
      <c r="J95" s="19"/>
      <c r="K95" s="20"/>
      <c r="L95" s="19"/>
      <c r="M95" s="20"/>
      <c r="N95" s="19"/>
      <c r="O95" s="20"/>
      <c r="P95" s="19"/>
      <c r="Q95" s="20"/>
      <c r="R95" s="19"/>
      <c r="S95" s="20"/>
      <c r="T95" s="19"/>
      <c r="U95" s="20"/>
      <c r="V95" s="19"/>
      <c r="W95" s="20"/>
      <c r="X95" s="19"/>
      <c r="Y95" s="20"/>
      <c r="Z95" s="19"/>
      <c r="AA95" s="20"/>
      <c r="AB95" s="19"/>
      <c r="AC95" s="20"/>
      <c r="AD95" s="19"/>
      <c r="AE95" s="20"/>
      <c r="AF95" s="19"/>
      <c r="AG95" s="20"/>
      <c r="AH95" s="19"/>
      <c r="AI95" s="20"/>
      <c r="AJ95" s="19"/>
      <c r="AK95" s="20"/>
      <c r="AL95" s="19"/>
      <c r="AM95" s="20"/>
      <c r="AN95" s="19"/>
    </row>
    <row r="96" spans="3:40" ht="12.75" hidden="1">
      <c r="C96" s="20"/>
      <c r="D96" s="19"/>
      <c r="E96" s="20"/>
      <c r="F96" s="19"/>
      <c r="G96" s="20"/>
      <c r="H96" s="19"/>
      <c r="I96" s="20"/>
      <c r="J96" s="19"/>
      <c r="K96" s="20"/>
      <c r="L96" s="19"/>
      <c r="M96" s="20"/>
      <c r="N96" s="19"/>
      <c r="O96" s="20"/>
      <c r="P96" s="19"/>
      <c r="Q96" s="20"/>
      <c r="R96" s="19"/>
      <c r="S96" s="20"/>
      <c r="T96" s="19"/>
      <c r="U96" s="20"/>
      <c r="V96" s="19"/>
      <c r="W96" s="20"/>
      <c r="X96" s="19"/>
      <c r="Y96" s="20"/>
      <c r="Z96" s="19"/>
      <c r="AA96" s="20"/>
      <c r="AB96" s="19"/>
      <c r="AC96" s="20"/>
      <c r="AD96" s="19"/>
      <c r="AE96" s="20"/>
      <c r="AF96" s="19"/>
      <c r="AG96" s="20"/>
      <c r="AH96" s="19"/>
      <c r="AI96" s="20"/>
      <c r="AJ96" s="19"/>
      <c r="AK96" s="20"/>
      <c r="AL96" s="19"/>
      <c r="AM96" s="20"/>
      <c r="AN96" s="19"/>
    </row>
    <row r="97" spans="3:40" ht="12.75" hidden="1">
      <c r="C97" s="20"/>
      <c r="D97" s="19"/>
      <c r="E97" s="20"/>
      <c r="F97" s="19"/>
      <c r="G97" s="20"/>
      <c r="H97" s="19"/>
      <c r="I97" s="20"/>
      <c r="J97" s="19"/>
      <c r="K97" s="20"/>
      <c r="L97" s="19"/>
      <c r="M97" s="20"/>
      <c r="N97" s="19"/>
      <c r="O97" s="20"/>
      <c r="P97" s="19"/>
      <c r="Q97" s="20"/>
      <c r="R97" s="19"/>
      <c r="S97" s="20"/>
      <c r="T97" s="19"/>
      <c r="U97" s="20"/>
      <c r="V97" s="19"/>
      <c r="W97" s="20"/>
      <c r="X97" s="19"/>
      <c r="Y97" s="20"/>
      <c r="Z97" s="19"/>
      <c r="AA97" s="20"/>
      <c r="AB97" s="19"/>
      <c r="AC97" s="20"/>
      <c r="AD97" s="19"/>
      <c r="AE97" s="20"/>
      <c r="AF97" s="19"/>
      <c r="AG97" s="20"/>
      <c r="AH97" s="19"/>
      <c r="AI97" s="20"/>
      <c r="AJ97" s="19"/>
      <c r="AK97" s="20"/>
      <c r="AL97" s="19"/>
      <c r="AM97" s="20"/>
      <c r="AN97" s="19"/>
    </row>
    <row r="98" spans="3:40" ht="12.75" hidden="1">
      <c r="C98" s="20"/>
      <c r="D98" s="19"/>
      <c r="E98" s="20"/>
      <c r="F98" s="19"/>
      <c r="G98" s="20"/>
      <c r="H98" s="19"/>
      <c r="I98" s="20"/>
      <c r="J98" s="19"/>
      <c r="K98" s="20"/>
      <c r="L98" s="19"/>
      <c r="M98" s="20"/>
      <c r="N98" s="19"/>
      <c r="O98" s="20"/>
      <c r="P98" s="19"/>
      <c r="Q98" s="20"/>
      <c r="R98" s="19"/>
      <c r="S98" s="20"/>
      <c r="T98" s="19"/>
      <c r="U98" s="20"/>
      <c r="V98" s="19"/>
      <c r="W98" s="20"/>
      <c r="X98" s="19"/>
      <c r="Y98" s="20"/>
      <c r="Z98" s="19"/>
      <c r="AA98" s="20"/>
      <c r="AB98" s="19"/>
      <c r="AC98" s="20"/>
      <c r="AD98" s="19"/>
      <c r="AE98" s="20"/>
      <c r="AF98" s="19"/>
      <c r="AG98" s="20"/>
      <c r="AH98" s="19"/>
      <c r="AI98" s="20"/>
      <c r="AJ98" s="19"/>
      <c r="AK98" s="20"/>
      <c r="AL98" s="19"/>
      <c r="AM98" s="20"/>
      <c r="AN98" s="19"/>
    </row>
    <row r="99" spans="3:40" ht="12.75" hidden="1">
      <c r="C99" s="20"/>
      <c r="D99" s="19"/>
      <c r="E99" s="20"/>
      <c r="F99" s="19"/>
      <c r="G99" s="20"/>
      <c r="H99" s="19"/>
      <c r="I99" s="20"/>
      <c r="J99" s="19"/>
      <c r="K99" s="20"/>
      <c r="L99" s="19"/>
      <c r="M99" s="20"/>
      <c r="N99" s="19"/>
      <c r="O99" s="20"/>
      <c r="P99" s="19"/>
      <c r="Q99" s="20"/>
      <c r="R99" s="19"/>
      <c r="S99" s="20"/>
      <c r="T99" s="19"/>
      <c r="U99" s="20"/>
      <c r="V99" s="19"/>
      <c r="W99" s="20"/>
      <c r="X99" s="19"/>
      <c r="Y99" s="20"/>
      <c r="Z99" s="19"/>
      <c r="AA99" s="20"/>
      <c r="AB99" s="19"/>
      <c r="AC99" s="20"/>
      <c r="AD99" s="19"/>
      <c r="AE99" s="20"/>
      <c r="AF99" s="19"/>
      <c r="AG99" s="20"/>
      <c r="AH99" s="19"/>
      <c r="AI99" s="20"/>
      <c r="AJ99" s="19"/>
      <c r="AK99" s="20"/>
      <c r="AL99" s="19"/>
      <c r="AM99" s="20"/>
      <c r="AN99" s="19"/>
    </row>
    <row r="100" spans="3:40" ht="12.75" hidden="1">
      <c r="C100" s="20"/>
      <c r="D100" s="19"/>
      <c r="E100" s="20"/>
      <c r="F100" s="19"/>
      <c r="G100" s="20"/>
      <c r="H100" s="19"/>
      <c r="I100" s="20"/>
      <c r="J100" s="19"/>
      <c r="K100" s="20"/>
      <c r="L100" s="19"/>
      <c r="M100" s="20"/>
      <c r="N100" s="19"/>
      <c r="O100" s="20"/>
      <c r="P100" s="19"/>
      <c r="Q100" s="20"/>
      <c r="R100" s="19"/>
      <c r="S100" s="20"/>
      <c r="T100" s="19"/>
      <c r="U100" s="20"/>
      <c r="V100" s="19"/>
      <c r="W100" s="20"/>
      <c r="X100" s="19"/>
      <c r="Y100" s="20"/>
      <c r="Z100" s="19"/>
      <c r="AA100" s="20"/>
      <c r="AB100" s="19"/>
      <c r="AC100" s="20"/>
      <c r="AD100" s="19"/>
      <c r="AE100" s="20"/>
      <c r="AF100" s="19"/>
      <c r="AG100" s="20"/>
      <c r="AH100" s="19"/>
      <c r="AI100" s="20"/>
      <c r="AJ100" s="19"/>
      <c r="AK100" s="20"/>
      <c r="AL100" s="19"/>
      <c r="AM100" s="20"/>
      <c r="AN100" s="19"/>
    </row>
    <row r="101" spans="3:40" ht="12.75" hidden="1">
      <c r="C101" s="20"/>
      <c r="D101" s="19"/>
      <c r="E101" s="20"/>
      <c r="F101" s="19"/>
      <c r="G101" s="20"/>
      <c r="H101" s="19"/>
      <c r="I101" s="20"/>
      <c r="J101" s="19"/>
      <c r="K101" s="20"/>
      <c r="L101" s="19"/>
      <c r="M101" s="20"/>
      <c r="N101" s="19"/>
      <c r="O101" s="20"/>
      <c r="P101" s="19"/>
      <c r="Q101" s="20"/>
      <c r="R101" s="19"/>
      <c r="S101" s="20"/>
      <c r="T101" s="19"/>
      <c r="U101" s="20"/>
      <c r="V101" s="19"/>
      <c r="W101" s="20"/>
      <c r="X101" s="19"/>
      <c r="Y101" s="20"/>
      <c r="Z101" s="19"/>
      <c r="AA101" s="20"/>
      <c r="AB101" s="19"/>
      <c r="AC101" s="20"/>
      <c r="AD101" s="19"/>
      <c r="AE101" s="20"/>
      <c r="AF101" s="19"/>
      <c r="AG101" s="20"/>
      <c r="AH101" s="19"/>
      <c r="AI101" s="20"/>
      <c r="AJ101" s="19"/>
      <c r="AK101" s="20"/>
      <c r="AL101" s="19"/>
      <c r="AM101" s="20"/>
      <c r="AN101" s="19"/>
    </row>
    <row r="102" spans="3:40" ht="12.75" hidden="1">
      <c r="C102" s="20"/>
      <c r="D102" s="19"/>
      <c r="E102" s="20"/>
      <c r="F102" s="19"/>
      <c r="G102" s="20"/>
      <c r="H102" s="19"/>
      <c r="I102" s="20"/>
      <c r="J102" s="19"/>
      <c r="K102" s="20"/>
      <c r="L102" s="19"/>
      <c r="M102" s="20"/>
      <c r="N102" s="19"/>
      <c r="O102" s="20"/>
      <c r="P102" s="19"/>
      <c r="Q102" s="20"/>
      <c r="R102" s="19"/>
      <c r="S102" s="20"/>
      <c r="T102" s="19"/>
      <c r="U102" s="20"/>
      <c r="V102" s="19"/>
      <c r="W102" s="20"/>
      <c r="X102" s="19"/>
      <c r="Y102" s="20"/>
      <c r="Z102" s="19"/>
      <c r="AA102" s="20"/>
      <c r="AB102" s="19"/>
      <c r="AC102" s="20"/>
      <c r="AD102" s="19"/>
      <c r="AE102" s="20"/>
      <c r="AF102" s="19"/>
      <c r="AG102" s="20"/>
      <c r="AH102" s="19"/>
      <c r="AI102" s="20"/>
      <c r="AJ102" s="19"/>
      <c r="AK102" s="20"/>
      <c r="AL102" s="19"/>
      <c r="AM102" s="20"/>
      <c r="AN102" s="19"/>
    </row>
    <row r="103" spans="3:40" ht="12.75" hidden="1">
      <c r="C103" s="20"/>
      <c r="D103" s="19"/>
      <c r="E103" s="20"/>
      <c r="F103" s="19"/>
      <c r="G103" s="20"/>
      <c r="H103" s="19"/>
      <c r="I103" s="20"/>
      <c r="J103" s="19"/>
      <c r="K103" s="20"/>
      <c r="L103" s="19"/>
      <c r="M103" s="20"/>
      <c r="N103" s="19"/>
      <c r="O103" s="20"/>
      <c r="P103" s="19"/>
      <c r="Q103" s="20"/>
      <c r="R103" s="19"/>
      <c r="S103" s="20"/>
      <c r="T103" s="19"/>
      <c r="U103" s="20"/>
      <c r="V103" s="19"/>
      <c r="W103" s="20"/>
      <c r="X103" s="19"/>
      <c r="Y103" s="20"/>
      <c r="Z103" s="19"/>
      <c r="AA103" s="20"/>
      <c r="AB103" s="19"/>
      <c r="AC103" s="20"/>
      <c r="AD103" s="19"/>
      <c r="AE103" s="20"/>
      <c r="AF103" s="19"/>
      <c r="AG103" s="20"/>
      <c r="AH103" s="19"/>
      <c r="AI103" s="20"/>
      <c r="AJ103" s="19"/>
      <c r="AK103" s="20"/>
      <c r="AL103" s="19"/>
      <c r="AM103" s="20"/>
      <c r="AN103" s="19"/>
    </row>
    <row r="104" spans="3:40" ht="12.75" hidden="1">
      <c r="C104" s="20"/>
      <c r="D104" s="19"/>
      <c r="E104" s="20"/>
      <c r="F104" s="19"/>
      <c r="G104" s="20"/>
      <c r="H104" s="19"/>
      <c r="I104" s="20"/>
      <c r="J104" s="19"/>
      <c r="K104" s="20"/>
      <c r="L104" s="19"/>
      <c r="M104" s="20"/>
      <c r="N104" s="19"/>
      <c r="O104" s="20"/>
      <c r="P104" s="19"/>
      <c r="Q104" s="20"/>
      <c r="R104" s="19"/>
      <c r="S104" s="20"/>
      <c r="T104" s="19"/>
      <c r="U104" s="20"/>
      <c r="V104" s="19"/>
      <c r="W104" s="20"/>
      <c r="X104" s="19"/>
      <c r="Y104" s="20"/>
      <c r="Z104" s="19"/>
      <c r="AA104" s="20"/>
      <c r="AB104" s="19"/>
      <c r="AC104" s="20"/>
      <c r="AD104" s="19"/>
      <c r="AE104" s="20"/>
      <c r="AF104" s="19"/>
      <c r="AG104" s="20"/>
      <c r="AH104" s="19"/>
      <c r="AI104" s="20"/>
      <c r="AJ104" s="19"/>
      <c r="AK104" s="20"/>
      <c r="AL104" s="19"/>
      <c r="AM104" s="20"/>
      <c r="AN104" s="19"/>
    </row>
    <row r="105" spans="3:40" ht="12.75" hidden="1">
      <c r="C105" s="20"/>
      <c r="D105" s="19"/>
      <c r="E105" s="20"/>
      <c r="F105" s="19"/>
      <c r="G105" s="20"/>
      <c r="H105" s="19"/>
      <c r="I105" s="20"/>
      <c r="J105" s="19"/>
      <c r="K105" s="20"/>
      <c r="L105" s="19"/>
      <c r="M105" s="20"/>
      <c r="N105" s="19"/>
      <c r="O105" s="20"/>
      <c r="P105" s="19"/>
      <c r="Q105" s="20"/>
      <c r="R105" s="19"/>
      <c r="S105" s="20"/>
      <c r="T105" s="19"/>
      <c r="U105" s="20"/>
      <c r="V105" s="19"/>
      <c r="W105" s="20"/>
      <c r="X105" s="19"/>
      <c r="Y105" s="20"/>
      <c r="Z105" s="19"/>
      <c r="AA105" s="20"/>
      <c r="AB105" s="19"/>
      <c r="AC105" s="20"/>
      <c r="AD105" s="19"/>
      <c r="AE105" s="20"/>
      <c r="AF105" s="19"/>
      <c r="AG105" s="20"/>
      <c r="AH105" s="19"/>
      <c r="AI105" s="20"/>
      <c r="AJ105" s="19"/>
      <c r="AK105" s="20"/>
      <c r="AL105" s="19"/>
      <c r="AM105" s="20"/>
      <c r="AN105" s="19"/>
    </row>
    <row r="106" spans="3:40" ht="12.75" hidden="1">
      <c r="C106" s="20"/>
      <c r="D106" s="19"/>
      <c r="E106" s="20"/>
      <c r="F106" s="19"/>
      <c r="G106" s="20"/>
      <c r="H106" s="19"/>
      <c r="I106" s="20"/>
      <c r="J106" s="19"/>
      <c r="K106" s="20"/>
      <c r="L106" s="19"/>
      <c r="M106" s="20"/>
      <c r="N106" s="19"/>
      <c r="O106" s="20"/>
      <c r="P106" s="19"/>
      <c r="Q106" s="20"/>
      <c r="R106" s="19"/>
      <c r="S106" s="20"/>
      <c r="T106" s="19"/>
      <c r="U106" s="20"/>
      <c r="V106" s="19"/>
      <c r="W106" s="20"/>
      <c r="X106" s="19"/>
      <c r="Y106" s="20"/>
      <c r="Z106" s="19"/>
      <c r="AA106" s="20"/>
      <c r="AB106" s="19"/>
      <c r="AC106" s="20"/>
      <c r="AD106" s="19"/>
      <c r="AE106" s="20"/>
      <c r="AF106" s="19"/>
      <c r="AG106" s="20"/>
      <c r="AH106" s="19"/>
      <c r="AI106" s="20"/>
      <c r="AJ106" s="19"/>
      <c r="AK106" s="20"/>
      <c r="AL106" s="19"/>
      <c r="AM106" s="20"/>
      <c r="AN106" s="19"/>
    </row>
    <row r="107" spans="3:40" ht="12.75" hidden="1">
      <c r="C107" s="20"/>
      <c r="D107" s="19"/>
      <c r="E107" s="20"/>
      <c r="F107" s="19"/>
      <c r="G107" s="20"/>
      <c r="H107" s="19"/>
      <c r="I107" s="20"/>
      <c r="J107" s="19"/>
      <c r="K107" s="20"/>
      <c r="L107" s="19"/>
      <c r="M107" s="20"/>
      <c r="N107" s="19"/>
      <c r="O107" s="20"/>
      <c r="P107" s="19"/>
      <c r="Q107" s="20"/>
      <c r="R107" s="19"/>
      <c r="S107" s="20"/>
      <c r="T107" s="19"/>
      <c r="U107" s="20"/>
      <c r="V107" s="19"/>
      <c r="W107" s="20"/>
      <c r="X107" s="19"/>
      <c r="Y107" s="20"/>
      <c r="Z107" s="19"/>
      <c r="AA107" s="20"/>
      <c r="AB107" s="19"/>
      <c r="AC107" s="20"/>
      <c r="AD107" s="19"/>
      <c r="AE107" s="20"/>
      <c r="AF107" s="19"/>
      <c r="AG107" s="20"/>
      <c r="AH107" s="19"/>
      <c r="AI107" s="20"/>
      <c r="AJ107" s="19"/>
      <c r="AK107" s="20"/>
      <c r="AL107" s="19"/>
      <c r="AM107" s="20"/>
      <c r="AN107" s="19"/>
    </row>
    <row r="108" spans="3:40" ht="12.75" hidden="1">
      <c r="C108" s="20"/>
      <c r="D108" s="19"/>
      <c r="E108" s="20"/>
      <c r="F108" s="19"/>
      <c r="G108" s="20"/>
      <c r="H108" s="19"/>
      <c r="I108" s="20"/>
      <c r="J108" s="19"/>
      <c r="K108" s="20"/>
      <c r="L108" s="19"/>
      <c r="M108" s="20"/>
      <c r="N108" s="19"/>
      <c r="O108" s="20"/>
      <c r="P108" s="19"/>
      <c r="Q108" s="20"/>
      <c r="R108" s="19"/>
      <c r="S108" s="20"/>
      <c r="T108" s="19"/>
      <c r="U108" s="20"/>
      <c r="V108" s="19"/>
      <c r="W108" s="20"/>
      <c r="X108" s="19"/>
      <c r="Y108" s="20"/>
      <c r="Z108" s="19"/>
      <c r="AA108" s="20"/>
      <c r="AB108" s="19"/>
      <c r="AC108" s="20"/>
      <c r="AD108" s="19"/>
      <c r="AE108" s="20"/>
      <c r="AF108" s="19"/>
      <c r="AG108" s="20"/>
      <c r="AH108" s="19"/>
      <c r="AI108" s="20"/>
      <c r="AJ108" s="19"/>
      <c r="AK108" s="20"/>
      <c r="AL108" s="19"/>
      <c r="AM108" s="20"/>
      <c r="AN108" s="19"/>
    </row>
    <row r="109" spans="3:40" ht="12.75" hidden="1">
      <c r="C109" s="20"/>
      <c r="D109" s="19"/>
      <c r="E109" s="20"/>
      <c r="F109" s="19"/>
      <c r="G109" s="20"/>
      <c r="H109" s="19"/>
      <c r="I109" s="20"/>
      <c r="J109" s="19"/>
      <c r="K109" s="20"/>
      <c r="L109" s="19"/>
      <c r="M109" s="20"/>
      <c r="N109" s="19"/>
      <c r="O109" s="20"/>
      <c r="P109" s="19"/>
      <c r="Q109" s="20"/>
      <c r="R109" s="19"/>
      <c r="S109" s="20"/>
      <c r="T109" s="19"/>
      <c r="U109" s="20"/>
      <c r="V109" s="19"/>
      <c r="W109" s="20"/>
      <c r="X109" s="19"/>
      <c r="Y109" s="20"/>
      <c r="Z109" s="19"/>
      <c r="AA109" s="20"/>
      <c r="AB109" s="19"/>
      <c r="AC109" s="20"/>
      <c r="AD109" s="19"/>
      <c r="AE109" s="20"/>
      <c r="AF109" s="19"/>
      <c r="AG109" s="20"/>
      <c r="AH109" s="19"/>
      <c r="AI109" s="20"/>
      <c r="AJ109" s="19"/>
      <c r="AK109" s="20"/>
      <c r="AL109" s="19"/>
      <c r="AM109" s="20"/>
      <c r="AN109" s="19"/>
    </row>
    <row r="110" spans="3:40" ht="12.75" hidden="1">
      <c r="C110" s="20"/>
      <c r="D110" s="19"/>
      <c r="E110" s="20"/>
      <c r="F110" s="19"/>
      <c r="G110" s="20"/>
      <c r="H110" s="19"/>
      <c r="I110" s="20"/>
      <c r="J110" s="19"/>
      <c r="K110" s="20"/>
      <c r="L110" s="19"/>
      <c r="M110" s="20"/>
      <c r="N110" s="19"/>
      <c r="O110" s="20"/>
      <c r="P110" s="19"/>
      <c r="Q110" s="20"/>
      <c r="R110" s="19"/>
      <c r="S110" s="20"/>
      <c r="T110" s="19"/>
      <c r="U110" s="20"/>
      <c r="V110" s="19"/>
      <c r="W110" s="20"/>
      <c r="X110" s="19"/>
      <c r="Y110" s="20"/>
      <c r="Z110" s="19"/>
      <c r="AA110" s="20"/>
      <c r="AB110" s="19"/>
      <c r="AC110" s="20"/>
      <c r="AD110" s="19"/>
      <c r="AE110" s="20"/>
      <c r="AF110" s="19"/>
      <c r="AG110" s="20"/>
      <c r="AH110" s="19"/>
      <c r="AI110" s="20"/>
      <c r="AJ110" s="19"/>
      <c r="AK110" s="20"/>
      <c r="AL110" s="19"/>
      <c r="AM110" s="20"/>
      <c r="AN110" s="19"/>
    </row>
    <row r="111" spans="3:40" ht="12.75" hidden="1">
      <c r="C111" s="20"/>
      <c r="D111" s="19"/>
      <c r="E111" s="20"/>
      <c r="F111" s="19"/>
      <c r="G111" s="20"/>
      <c r="H111" s="19"/>
      <c r="I111" s="20"/>
      <c r="J111" s="19"/>
      <c r="K111" s="20"/>
      <c r="L111" s="19"/>
      <c r="M111" s="20"/>
      <c r="N111" s="19"/>
      <c r="O111" s="20"/>
      <c r="P111" s="19"/>
      <c r="Q111" s="20"/>
      <c r="R111" s="19"/>
      <c r="S111" s="20"/>
      <c r="T111" s="19"/>
      <c r="U111" s="20"/>
      <c r="V111" s="19"/>
      <c r="W111" s="20"/>
      <c r="X111" s="19"/>
      <c r="Y111" s="20"/>
      <c r="Z111" s="19"/>
      <c r="AA111" s="20"/>
      <c r="AB111" s="19"/>
      <c r="AC111" s="20"/>
      <c r="AD111" s="19"/>
      <c r="AE111" s="20"/>
      <c r="AF111" s="19"/>
      <c r="AG111" s="20"/>
      <c r="AH111" s="19"/>
      <c r="AI111" s="20"/>
      <c r="AJ111" s="19"/>
      <c r="AK111" s="20"/>
      <c r="AL111" s="19"/>
      <c r="AM111" s="20"/>
      <c r="AN111" s="19"/>
    </row>
    <row r="112" spans="3:40" ht="12.75" hidden="1">
      <c r="C112" s="20"/>
      <c r="D112" s="19"/>
      <c r="E112" s="20"/>
      <c r="F112" s="19"/>
      <c r="G112" s="20"/>
      <c r="H112" s="19"/>
      <c r="I112" s="20"/>
      <c r="J112" s="19"/>
      <c r="K112" s="20"/>
      <c r="L112" s="19"/>
      <c r="M112" s="20"/>
      <c r="N112" s="19"/>
      <c r="O112" s="20"/>
      <c r="P112" s="19"/>
      <c r="Q112" s="20"/>
      <c r="R112" s="19"/>
      <c r="S112" s="20"/>
      <c r="T112" s="19"/>
      <c r="U112" s="20"/>
      <c r="V112" s="19"/>
      <c r="W112" s="20"/>
      <c r="X112" s="19"/>
      <c r="Y112" s="20"/>
      <c r="Z112" s="19"/>
      <c r="AA112" s="20"/>
      <c r="AB112" s="19"/>
      <c r="AC112" s="20"/>
      <c r="AD112" s="19"/>
      <c r="AE112" s="20"/>
      <c r="AF112" s="19"/>
      <c r="AG112" s="20"/>
      <c r="AH112" s="19"/>
      <c r="AI112" s="20"/>
      <c r="AJ112" s="19"/>
      <c r="AK112" s="20"/>
      <c r="AL112" s="19"/>
      <c r="AM112" s="20"/>
      <c r="AN112" s="19"/>
    </row>
    <row r="113" spans="3:40" ht="12.75" hidden="1">
      <c r="C113" s="20"/>
      <c r="D113" s="19"/>
      <c r="E113" s="20"/>
      <c r="F113" s="19"/>
      <c r="G113" s="20"/>
      <c r="H113" s="19"/>
      <c r="I113" s="20"/>
      <c r="J113" s="19"/>
      <c r="K113" s="20"/>
      <c r="L113" s="19"/>
      <c r="M113" s="20"/>
      <c r="N113" s="19"/>
      <c r="O113" s="20"/>
      <c r="P113" s="19"/>
      <c r="Q113" s="20"/>
      <c r="R113" s="19"/>
      <c r="S113" s="20"/>
      <c r="T113" s="19"/>
      <c r="U113" s="20"/>
      <c r="V113" s="19"/>
      <c r="W113" s="20"/>
      <c r="X113" s="19"/>
      <c r="Y113" s="20"/>
      <c r="Z113" s="19"/>
      <c r="AA113" s="20"/>
      <c r="AB113" s="19"/>
      <c r="AC113" s="20"/>
      <c r="AD113" s="19"/>
      <c r="AE113" s="20"/>
      <c r="AF113" s="19"/>
      <c r="AG113" s="20"/>
      <c r="AH113" s="19"/>
      <c r="AI113" s="20"/>
      <c r="AJ113" s="19"/>
      <c r="AK113" s="20"/>
      <c r="AL113" s="19"/>
      <c r="AM113" s="20"/>
      <c r="AN113" s="19"/>
    </row>
    <row r="114" spans="3:40" ht="12.75" hidden="1">
      <c r="C114" s="20"/>
      <c r="D114" s="19"/>
      <c r="E114" s="20"/>
      <c r="F114" s="19"/>
      <c r="G114" s="20"/>
      <c r="H114" s="19"/>
      <c r="I114" s="20"/>
      <c r="J114" s="19"/>
      <c r="K114" s="20"/>
      <c r="L114" s="19"/>
      <c r="M114" s="20"/>
      <c r="N114" s="19"/>
      <c r="O114" s="20"/>
      <c r="P114" s="19"/>
      <c r="Q114" s="20"/>
      <c r="R114" s="19"/>
      <c r="S114" s="20"/>
      <c r="T114" s="19"/>
      <c r="U114" s="20"/>
      <c r="V114" s="19"/>
      <c r="W114" s="20"/>
      <c r="X114" s="19"/>
      <c r="Y114" s="20"/>
      <c r="Z114" s="19"/>
      <c r="AA114" s="20"/>
      <c r="AB114" s="19"/>
      <c r="AC114" s="20"/>
      <c r="AD114" s="19"/>
      <c r="AE114" s="20"/>
      <c r="AF114" s="19"/>
      <c r="AG114" s="20"/>
      <c r="AH114" s="19"/>
      <c r="AI114" s="20"/>
      <c r="AJ114" s="19"/>
      <c r="AK114" s="20"/>
      <c r="AL114" s="19"/>
      <c r="AM114" s="20"/>
      <c r="AN114" s="19"/>
    </row>
    <row r="115" spans="3:40" ht="12.75" hidden="1">
      <c r="C115" s="20"/>
      <c r="D115" s="19"/>
      <c r="E115" s="20"/>
      <c r="F115" s="19"/>
      <c r="G115" s="20"/>
      <c r="H115" s="19"/>
      <c r="I115" s="20"/>
      <c r="J115" s="19"/>
      <c r="K115" s="20"/>
      <c r="L115" s="19"/>
      <c r="M115" s="20"/>
      <c r="N115" s="19"/>
      <c r="O115" s="20"/>
      <c r="P115" s="19"/>
      <c r="Q115" s="20"/>
      <c r="R115" s="19"/>
      <c r="S115" s="20"/>
      <c r="T115" s="19"/>
      <c r="U115" s="20"/>
      <c r="V115" s="19"/>
      <c r="W115" s="20"/>
      <c r="X115" s="19"/>
      <c r="Y115" s="20"/>
      <c r="Z115" s="19"/>
      <c r="AA115" s="20"/>
      <c r="AB115" s="19"/>
      <c r="AC115" s="20"/>
      <c r="AD115" s="19"/>
      <c r="AE115" s="20"/>
      <c r="AF115" s="19"/>
      <c r="AG115" s="20"/>
      <c r="AH115" s="19"/>
      <c r="AI115" s="20"/>
      <c r="AJ115" s="19"/>
      <c r="AK115" s="20"/>
      <c r="AL115" s="19"/>
      <c r="AM115" s="20"/>
      <c r="AN115" s="19"/>
    </row>
    <row r="116" spans="3:40" ht="12.75" hidden="1">
      <c r="C116" s="20"/>
      <c r="D116" s="19"/>
      <c r="E116" s="20"/>
      <c r="F116" s="19"/>
      <c r="G116" s="20"/>
      <c r="H116" s="19"/>
      <c r="I116" s="20"/>
      <c r="J116" s="19"/>
      <c r="K116" s="20"/>
      <c r="L116" s="19"/>
      <c r="M116" s="20"/>
      <c r="N116" s="19"/>
      <c r="O116" s="20"/>
      <c r="P116" s="19"/>
      <c r="Q116" s="20"/>
      <c r="R116" s="19"/>
      <c r="S116" s="20"/>
      <c r="T116" s="19"/>
      <c r="U116" s="20"/>
      <c r="V116" s="19"/>
      <c r="W116" s="20"/>
      <c r="X116" s="19"/>
      <c r="Y116" s="20"/>
      <c r="Z116" s="19"/>
      <c r="AA116" s="20"/>
      <c r="AB116" s="19"/>
      <c r="AC116" s="20"/>
      <c r="AD116" s="19"/>
      <c r="AE116" s="20"/>
      <c r="AF116" s="19"/>
      <c r="AG116" s="20"/>
      <c r="AH116" s="19"/>
      <c r="AI116" s="20"/>
      <c r="AJ116" s="19"/>
      <c r="AK116" s="20"/>
      <c r="AL116" s="19"/>
      <c r="AM116" s="20"/>
      <c r="AN116" s="19"/>
    </row>
    <row r="117" spans="3:40" ht="12.75" hidden="1">
      <c r="C117" s="20"/>
      <c r="D117" s="19"/>
      <c r="E117" s="20"/>
      <c r="F117" s="19"/>
      <c r="G117" s="20"/>
      <c r="H117" s="19"/>
      <c r="I117" s="20"/>
      <c r="J117" s="19"/>
      <c r="K117" s="20"/>
      <c r="L117" s="19"/>
      <c r="M117" s="20"/>
      <c r="N117" s="19"/>
      <c r="O117" s="20"/>
      <c r="P117" s="19"/>
      <c r="Q117" s="20"/>
      <c r="R117" s="19"/>
      <c r="S117" s="20"/>
      <c r="T117" s="19"/>
      <c r="U117" s="20"/>
      <c r="V117" s="19"/>
      <c r="W117" s="20"/>
      <c r="X117" s="19"/>
      <c r="Y117" s="20"/>
      <c r="Z117" s="19"/>
      <c r="AA117" s="20"/>
      <c r="AB117" s="19"/>
      <c r="AC117" s="20"/>
      <c r="AD117" s="19"/>
      <c r="AE117" s="20"/>
      <c r="AF117" s="19"/>
      <c r="AG117" s="20"/>
      <c r="AH117" s="19"/>
      <c r="AI117" s="20"/>
      <c r="AJ117" s="19"/>
      <c r="AK117" s="20"/>
      <c r="AL117" s="19"/>
      <c r="AM117" s="20"/>
      <c r="AN117" s="19"/>
    </row>
    <row r="118" spans="3:40" ht="12.75" hidden="1">
      <c r="C118" s="20"/>
      <c r="D118" s="19"/>
      <c r="E118" s="20"/>
      <c r="F118" s="19"/>
      <c r="G118" s="20"/>
      <c r="H118" s="19"/>
      <c r="I118" s="20"/>
      <c r="J118" s="19"/>
      <c r="K118" s="20"/>
      <c r="L118" s="19"/>
      <c r="M118" s="20"/>
      <c r="N118" s="19"/>
      <c r="O118" s="20"/>
      <c r="P118" s="19"/>
      <c r="Q118" s="20"/>
      <c r="R118" s="19"/>
      <c r="S118" s="20"/>
      <c r="T118" s="19"/>
      <c r="U118" s="20"/>
      <c r="V118" s="19"/>
      <c r="W118" s="20"/>
      <c r="X118" s="19"/>
      <c r="Y118" s="20"/>
      <c r="Z118" s="19"/>
      <c r="AA118" s="20"/>
      <c r="AB118" s="19"/>
      <c r="AC118" s="20"/>
      <c r="AD118" s="19"/>
      <c r="AE118" s="20"/>
      <c r="AF118" s="19"/>
      <c r="AG118" s="20"/>
      <c r="AH118" s="19"/>
      <c r="AI118" s="20"/>
      <c r="AJ118" s="19"/>
      <c r="AK118" s="20"/>
      <c r="AL118" s="19"/>
      <c r="AM118" s="20"/>
      <c r="AN118" s="19"/>
    </row>
    <row r="119" spans="3:40" ht="12.75" hidden="1">
      <c r="C119" s="20"/>
      <c r="D119" s="19"/>
      <c r="E119" s="20"/>
      <c r="F119" s="19"/>
      <c r="G119" s="20"/>
      <c r="H119" s="19"/>
      <c r="I119" s="20"/>
      <c r="J119" s="19"/>
      <c r="K119" s="20"/>
      <c r="L119" s="19"/>
      <c r="M119" s="20"/>
      <c r="N119" s="19"/>
      <c r="O119" s="20"/>
      <c r="P119" s="19"/>
      <c r="Q119" s="20"/>
      <c r="R119" s="19"/>
      <c r="S119" s="20"/>
      <c r="T119" s="19"/>
      <c r="U119" s="20"/>
      <c r="V119" s="19"/>
      <c r="W119" s="20"/>
      <c r="X119" s="19"/>
      <c r="Y119" s="20"/>
      <c r="Z119" s="19"/>
      <c r="AA119" s="20"/>
      <c r="AB119" s="19"/>
      <c r="AC119" s="20"/>
      <c r="AD119" s="19"/>
      <c r="AE119" s="20"/>
      <c r="AF119" s="19"/>
      <c r="AG119" s="20"/>
      <c r="AH119" s="19"/>
      <c r="AI119" s="20"/>
      <c r="AJ119" s="19"/>
      <c r="AK119" s="20"/>
      <c r="AL119" s="19"/>
      <c r="AM119" s="20"/>
      <c r="AN119" s="19"/>
    </row>
    <row r="120" spans="3:40" ht="12.75" hidden="1">
      <c r="C120" s="20"/>
      <c r="D120" s="19"/>
      <c r="E120" s="20"/>
      <c r="F120" s="19"/>
      <c r="G120" s="20"/>
      <c r="H120" s="19"/>
      <c r="I120" s="20"/>
      <c r="J120" s="19"/>
      <c r="K120" s="20"/>
      <c r="L120" s="19"/>
      <c r="M120" s="20"/>
      <c r="N120" s="19"/>
      <c r="O120" s="20"/>
      <c r="P120" s="19"/>
      <c r="Q120" s="20"/>
      <c r="R120" s="19"/>
      <c r="S120" s="20"/>
      <c r="T120" s="19"/>
      <c r="U120" s="20"/>
      <c r="V120" s="19"/>
      <c r="W120" s="20"/>
      <c r="X120" s="19"/>
      <c r="Y120" s="20"/>
      <c r="Z120" s="19"/>
      <c r="AA120" s="20"/>
      <c r="AB120" s="19"/>
      <c r="AC120" s="20"/>
      <c r="AD120" s="19"/>
      <c r="AE120" s="20"/>
      <c r="AF120" s="19"/>
      <c r="AG120" s="20"/>
      <c r="AH120" s="19"/>
      <c r="AI120" s="20"/>
      <c r="AJ120" s="19"/>
      <c r="AK120" s="20"/>
      <c r="AL120" s="19"/>
      <c r="AM120" s="20"/>
      <c r="AN120" s="19"/>
    </row>
    <row r="121" spans="3:40" ht="12.75" hidden="1">
      <c r="C121" s="20"/>
      <c r="D121" s="19"/>
      <c r="E121" s="20"/>
      <c r="F121" s="19"/>
      <c r="G121" s="20"/>
      <c r="H121" s="19"/>
      <c r="I121" s="20"/>
      <c r="J121" s="19"/>
      <c r="K121" s="20"/>
      <c r="L121" s="19"/>
      <c r="M121" s="20"/>
      <c r="N121" s="19"/>
      <c r="O121" s="20"/>
      <c r="P121" s="19"/>
      <c r="Q121" s="20"/>
      <c r="R121" s="19"/>
      <c r="S121" s="20"/>
      <c r="T121" s="19"/>
      <c r="U121" s="20"/>
      <c r="V121" s="19"/>
      <c r="W121" s="20"/>
      <c r="X121" s="19"/>
      <c r="Y121" s="20"/>
      <c r="Z121" s="19"/>
      <c r="AA121" s="20"/>
      <c r="AB121" s="19"/>
      <c r="AC121" s="20"/>
      <c r="AD121" s="19"/>
      <c r="AE121" s="20"/>
      <c r="AF121" s="19"/>
      <c r="AG121" s="20"/>
      <c r="AH121" s="19"/>
      <c r="AI121" s="20"/>
      <c r="AJ121" s="19"/>
      <c r="AK121" s="20"/>
      <c r="AL121" s="19"/>
      <c r="AM121" s="20"/>
      <c r="AN121" s="19"/>
    </row>
    <row r="122" spans="3:40" ht="12.75" hidden="1">
      <c r="C122" s="20"/>
      <c r="D122" s="19"/>
      <c r="E122" s="20"/>
      <c r="F122" s="19"/>
      <c r="G122" s="20"/>
      <c r="H122" s="19"/>
      <c r="I122" s="20"/>
      <c r="J122" s="19"/>
      <c r="K122" s="20"/>
      <c r="L122" s="19"/>
      <c r="M122" s="20"/>
      <c r="N122" s="19"/>
      <c r="O122" s="20"/>
      <c r="P122" s="19"/>
      <c r="Q122" s="20"/>
      <c r="R122" s="19"/>
      <c r="S122" s="20"/>
      <c r="T122" s="19"/>
      <c r="U122" s="20"/>
      <c r="V122" s="19"/>
      <c r="W122" s="20"/>
      <c r="X122" s="19"/>
      <c r="Y122" s="20"/>
      <c r="Z122" s="19"/>
      <c r="AA122" s="20"/>
      <c r="AB122" s="19"/>
      <c r="AC122" s="20"/>
      <c r="AD122" s="19"/>
      <c r="AE122" s="20"/>
      <c r="AF122" s="19"/>
      <c r="AG122" s="20"/>
      <c r="AH122" s="19"/>
      <c r="AI122" s="20"/>
      <c r="AJ122" s="19"/>
      <c r="AK122" s="20"/>
      <c r="AL122" s="19"/>
      <c r="AM122" s="20"/>
      <c r="AN122" s="19"/>
    </row>
    <row r="123" spans="3:40" ht="12.75" hidden="1">
      <c r="C123" s="20"/>
      <c r="D123" s="19"/>
      <c r="E123" s="20"/>
      <c r="F123" s="19"/>
      <c r="G123" s="20"/>
      <c r="H123" s="19"/>
      <c r="I123" s="20"/>
      <c r="J123" s="19"/>
      <c r="K123" s="20"/>
      <c r="L123" s="19"/>
      <c r="M123" s="20"/>
      <c r="N123" s="19"/>
      <c r="O123" s="20"/>
      <c r="P123" s="19"/>
      <c r="Q123" s="20"/>
      <c r="R123" s="19"/>
      <c r="S123" s="20"/>
      <c r="T123" s="19"/>
      <c r="U123" s="20"/>
      <c r="V123" s="19"/>
      <c r="W123" s="20"/>
      <c r="X123" s="19"/>
      <c r="Y123" s="20"/>
      <c r="Z123" s="19"/>
      <c r="AA123" s="20"/>
      <c r="AB123" s="19"/>
      <c r="AC123" s="20"/>
      <c r="AD123" s="19"/>
      <c r="AE123" s="20"/>
      <c r="AF123" s="19"/>
      <c r="AG123" s="20"/>
      <c r="AH123" s="19"/>
      <c r="AI123" s="20"/>
      <c r="AJ123" s="19"/>
      <c r="AK123" s="20"/>
      <c r="AL123" s="19"/>
      <c r="AM123" s="20"/>
      <c r="AN123" s="19"/>
    </row>
    <row r="124" spans="3:40" ht="12.75" hidden="1">
      <c r="C124" s="20"/>
      <c r="D124" s="19"/>
      <c r="E124" s="20"/>
      <c r="F124" s="19"/>
      <c r="G124" s="20"/>
      <c r="H124" s="19"/>
      <c r="I124" s="20"/>
      <c r="J124" s="19"/>
      <c r="K124" s="20"/>
      <c r="L124" s="19"/>
      <c r="M124" s="20"/>
      <c r="N124" s="19"/>
      <c r="O124" s="20"/>
      <c r="P124" s="19"/>
      <c r="Q124" s="20"/>
      <c r="R124" s="19"/>
      <c r="S124" s="20"/>
      <c r="T124" s="19"/>
      <c r="U124" s="20"/>
      <c r="V124" s="19"/>
      <c r="W124" s="20"/>
      <c r="X124" s="19"/>
      <c r="Y124" s="20"/>
      <c r="Z124" s="19"/>
      <c r="AA124" s="20"/>
      <c r="AB124" s="19"/>
      <c r="AC124" s="20"/>
      <c r="AD124" s="19"/>
      <c r="AE124" s="20"/>
      <c r="AF124" s="19"/>
      <c r="AG124" s="20"/>
      <c r="AH124" s="19"/>
      <c r="AI124" s="20"/>
      <c r="AJ124" s="19"/>
      <c r="AK124" s="20"/>
      <c r="AL124" s="19"/>
      <c r="AM124" s="20"/>
      <c r="AN124" s="19"/>
    </row>
    <row r="125" spans="3:40" ht="12.75" hidden="1">
      <c r="C125" s="20"/>
      <c r="D125" s="19"/>
      <c r="E125" s="20"/>
      <c r="F125" s="19"/>
      <c r="G125" s="20"/>
      <c r="H125" s="19"/>
      <c r="I125" s="20"/>
      <c r="J125" s="19"/>
      <c r="K125" s="20"/>
      <c r="L125" s="19"/>
      <c r="M125" s="20"/>
      <c r="N125" s="19"/>
      <c r="O125" s="20"/>
      <c r="P125" s="19"/>
      <c r="Q125" s="20"/>
      <c r="R125" s="19"/>
      <c r="S125" s="20"/>
      <c r="T125" s="19"/>
      <c r="U125" s="20"/>
      <c r="V125" s="19"/>
      <c r="W125" s="20"/>
      <c r="X125" s="19"/>
      <c r="Y125" s="20"/>
      <c r="Z125" s="19"/>
      <c r="AA125" s="20"/>
      <c r="AB125" s="19"/>
      <c r="AC125" s="20"/>
      <c r="AD125" s="19"/>
      <c r="AE125" s="20"/>
      <c r="AF125" s="19"/>
      <c r="AG125" s="20"/>
      <c r="AH125" s="19"/>
      <c r="AI125" s="20"/>
      <c r="AJ125" s="19"/>
      <c r="AK125" s="20"/>
      <c r="AL125" s="19"/>
      <c r="AM125" s="20"/>
      <c r="AN125" s="19"/>
    </row>
    <row r="126" spans="3:40" ht="12.75" hidden="1">
      <c r="C126" s="20"/>
      <c r="D126" s="19"/>
      <c r="E126" s="20"/>
      <c r="F126" s="19"/>
      <c r="G126" s="20"/>
      <c r="H126" s="19"/>
      <c r="I126" s="20"/>
      <c r="J126" s="19"/>
      <c r="K126" s="20"/>
      <c r="L126" s="19"/>
      <c r="M126" s="20"/>
      <c r="N126" s="19"/>
      <c r="O126" s="20"/>
      <c r="P126" s="19"/>
      <c r="Q126" s="20"/>
      <c r="R126" s="19"/>
      <c r="S126" s="20"/>
      <c r="T126" s="19"/>
      <c r="U126" s="20"/>
      <c r="V126" s="19"/>
      <c r="W126" s="20"/>
      <c r="X126" s="19"/>
      <c r="Y126" s="20"/>
      <c r="Z126" s="19"/>
      <c r="AA126" s="20"/>
      <c r="AB126" s="19"/>
      <c r="AC126" s="20"/>
      <c r="AD126" s="19"/>
      <c r="AE126" s="20"/>
      <c r="AF126" s="19"/>
      <c r="AG126" s="20"/>
      <c r="AH126" s="19"/>
      <c r="AI126" s="20"/>
      <c r="AJ126" s="19"/>
      <c r="AK126" s="20"/>
      <c r="AL126" s="19"/>
      <c r="AM126" s="20"/>
      <c r="AN126" s="19"/>
    </row>
    <row r="127" spans="3:40" ht="12.75" hidden="1">
      <c r="C127" s="20"/>
      <c r="D127" s="19"/>
      <c r="E127" s="20"/>
      <c r="F127" s="19"/>
      <c r="G127" s="20"/>
      <c r="H127" s="19"/>
      <c r="I127" s="20"/>
      <c r="J127" s="19"/>
      <c r="K127" s="20"/>
      <c r="L127" s="19"/>
      <c r="M127" s="20"/>
      <c r="N127" s="19"/>
      <c r="O127" s="20"/>
      <c r="P127" s="19"/>
      <c r="Q127" s="20"/>
      <c r="R127" s="19"/>
      <c r="S127" s="20"/>
      <c r="T127" s="19"/>
      <c r="U127" s="20"/>
      <c r="V127" s="19"/>
      <c r="W127" s="20"/>
      <c r="X127" s="19"/>
      <c r="Y127" s="20"/>
      <c r="Z127" s="19"/>
      <c r="AA127" s="20"/>
      <c r="AB127" s="19"/>
      <c r="AC127" s="20"/>
      <c r="AD127" s="19"/>
      <c r="AE127" s="20"/>
      <c r="AF127" s="19"/>
      <c r="AG127" s="20"/>
      <c r="AH127" s="19"/>
      <c r="AI127" s="20"/>
      <c r="AJ127" s="19"/>
      <c r="AK127" s="20"/>
      <c r="AL127" s="19"/>
      <c r="AM127" s="20"/>
      <c r="AN127" s="19"/>
    </row>
    <row r="128" spans="3:40" ht="12.75" hidden="1">
      <c r="C128" s="20"/>
      <c r="D128" s="19"/>
      <c r="E128" s="20"/>
      <c r="F128" s="19"/>
      <c r="G128" s="20"/>
      <c r="H128" s="19"/>
      <c r="I128" s="20"/>
      <c r="J128" s="19"/>
      <c r="K128" s="20"/>
      <c r="L128" s="19"/>
      <c r="M128" s="20"/>
      <c r="N128" s="19"/>
      <c r="O128" s="20"/>
      <c r="P128" s="19"/>
      <c r="Q128" s="20"/>
      <c r="R128" s="19"/>
      <c r="S128" s="20"/>
      <c r="T128" s="19"/>
      <c r="U128" s="20"/>
      <c r="V128" s="19"/>
      <c r="W128" s="20"/>
      <c r="X128" s="19"/>
      <c r="Y128" s="20"/>
      <c r="Z128" s="19"/>
      <c r="AA128" s="20"/>
      <c r="AB128" s="19"/>
      <c r="AC128" s="20"/>
      <c r="AD128" s="19"/>
      <c r="AE128" s="20"/>
      <c r="AF128" s="19"/>
      <c r="AG128" s="20"/>
      <c r="AH128" s="19"/>
      <c r="AI128" s="20"/>
      <c r="AJ128" s="19"/>
      <c r="AK128" s="20"/>
      <c r="AL128" s="19"/>
      <c r="AM128" s="20"/>
      <c r="AN128" s="19"/>
    </row>
    <row r="129" spans="3:40" ht="12.75" hidden="1">
      <c r="C129" s="20"/>
      <c r="D129" s="19"/>
      <c r="E129" s="20"/>
      <c r="F129" s="19"/>
      <c r="G129" s="20"/>
      <c r="H129" s="19"/>
      <c r="I129" s="20"/>
      <c r="J129" s="19"/>
      <c r="K129" s="20"/>
      <c r="L129" s="19"/>
      <c r="M129" s="20"/>
      <c r="N129" s="19"/>
      <c r="O129" s="20"/>
      <c r="P129" s="19"/>
      <c r="Q129" s="20"/>
      <c r="R129" s="19"/>
      <c r="S129" s="20"/>
      <c r="T129" s="19"/>
      <c r="U129" s="20"/>
      <c r="V129" s="19"/>
      <c r="W129" s="20"/>
      <c r="X129" s="19"/>
      <c r="Y129" s="20"/>
      <c r="Z129" s="19"/>
      <c r="AA129" s="20"/>
      <c r="AB129" s="19"/>
      <c r="AC129" s="20"/>
      <c r="AD129" s="19"/>
      <c r="AE129" s="20"/>
      <c r="AF129" s="19"/>
      <c r="AG129" s="20"/>
      <c r="AH129" s="19"/>
      <c r="AI129" s="20"/>
      <c r="AJ129" s="19"/>
      <c r="AK129" s="20"/>
      <c r="AL129" s="19"/>
      <c r="AM129" s="20"/>
      <c r="AN129" s="19"/>
    </row>
    <row r="130" spans="3:40" ht="12.75" hidden="1">
      <c r="C130" s="20"/>
      <c r="D130" s="19"/>
      <c r="E130" s="20"/>
      <c r="F130" s="19"/>
      <c r="G130" s="20"/>
      <c r="H130" s="19"/>
      <c r="I130" s="20"/>
      <c r="J130" s="19"/>
      <c r="K130" s="20"/>
      <c r="L130" s="19"/>
      <c r="M130" s="20"/>
      <c r="N130" s="19"/>
      <c r="O130" s="20"/>
      <c r="P130" s="19"/>
      <c r="Q130" s="20"/>
      <c r="R130" s="19"/>
      <c r="S130" s="20"/>
      <c r="T130" s="19"/>
      <c r="U130" s="20"/>
      <c r="V130" s="19"/>
      <c r="W130" s="20"/>
      <c r="X130" s="19"/>
      <c r="Y130" s="20"/>
      <c r="Z130" s="19"/>
      <c r="AA130" s="20"/>
      <c r="AB130" s="19"/>
      <c r="AC130" s="20"/>
      <c r="AD130" s="19"/>
      <c r="AE130" s="20"/>
      <c r="AF130" s="19"/>
      <c r="AG130" s="20"/>
      <c r="AH130" s="19"/>
      <c r="AI130" s="20"/>
      <c r="AJ130" s="19"/>
      <c r="AK130" s="20"/>
      <c r="AL130" s="19"/>
      <c r="AM130" s="20"/>
      <c r="AN130" s="19"/>
    </row>
    <row r="131" spans="3:40" ht="12.75" hidden="1">
      <c r="C131" s="20"/>
      <c r="D131" s="19"/>
      <c r="E131" s="20"/>
      <c r="F131" s="19"/>
      <c r="G131" s="20"/>
      <c r="H131" s="19"/>
      <c r="I131" s="20"/>
      <c r="J131" s="19"/>
      <c r="K131" s="20"/>
      <c r="L131" s="19"/>
      <c r="M131" s="20"/>
      <c r="N131" s="19"/>
      <c r="O131" s="20"/>
      <c r="P131" s="19"/>
      <c r="Q131" s="20"/>
      <c r="R131" s="19"/>
      <c r="S131" s="20"/>
      <c r="T131" s="19"/>
      <c r="U131" s="20"/>
      <c r="V131" s="19"/>
      <c r="W131" s="20"/>
      <c r="X131" s="19"/>
      <c r="Y131" s="20"/>
      <c r="Z131" s="19"/>
      <c r="AA131" s="20"/>
      <c r="AB131" s="19"/>
      <c r="AC131" s="20"/>
      <c r="AD131" s="19"/>
      <c r="AE131" s="20"/>
      <c r="AF131" s="19"/>
      <c r="AG131" s="20"/>
      <c r="AH131" s="19"/>
      <c r="AI131" s="20"/>
      <c r="AJ131" s="19"/>
      <c r="AK131" s="20"/>
      <c r="AL131" s="19"/>
      <c r="AM131" s="20"/>
      <c r="AN131" s="19"/>
    </row>
    <row r="132" spans="3:40" ht="12.75" hidden="1">
      <c r="C132" s="20"/>
      <c r="D132" s="19"/>
      <c r="E132" s="20"/>
      <c r="F132" s="19"/>
      <c r="G132" s="20"/>
      <c r="H132" s="19"/>
      <c r="I132" s="20"/>
      <c r="J132" s="19"/>
      <c r="K132" s="20"/>
      <c r="L132" s="19"/>
      <c r="M132" s="20"/>
      <c r="N132" s="19"/>
      <c r="O132" s="20"/>
      <c r="P132" s="19"/>
      <c r="Q132" s="20"/>
      <c r="R132" s="19"/>
      <c r="S132" s="20"/>
      <c r="T132" s="19"/>
      <c r="U132" s="20"/>
      <c r="V132" s="19"/>
      <c r="W132" s="20"/>
      <c r="X132" s="19"/>
      <c r="Y132" s="20"/>
      <c r="Z132" s="19"/>
      <c r="AA132" s="20"/>
      <c r="AB132" s="19"/>
      <c r="AC132" s="20"/>
      <c r="AD132" s="19"/>
      <c r="AE132" s="20"/>
      <c r="AF132" s="19"/>
      <c r="AG132" s="20"/>
      <c r="AH132" s="19"/>
      <c r="AI132" s="20"/>
      <c r="AJ132" s="19"/>
      <c r="AK132" s="20"/>
      <c r="AL132" s="19"/>
      <c r="AM132" s="20"/>
      <c r="AN132" s="19"/>
    </row>
    <row r="133" spans="3:40" ht="12.75" hidden="1">
      <c r="C133" s="20"/>
      <c r="D133" s="19"/>
      <c r="E133" s="20"/>
      <c r="F133" s="19"/>
      <c r="G133" s="20"/>
      <c r="H133" s="19"/>
      <c r="I133" s="20"/>
      <c r="J133" s="19"/>
      <c r="K133" s="20"/>
      <c r="L133" s="19"/>
      <c r="M133" s="20"/>
      <c r="N133" s="19"/>
      <c r="O133" s="20"/>
      <c r="P133" s="19"/>
      <c r="Q133" s="20"/>
      <c r="R133" s="19"/>
      <c r="S133" s="20"/>
      <c r="T133" s="19"/>
      <c r="U133" s="20"/>
      <c r="V133" s="19"/>
      <c r="W133" s="20"/>
      <c r="X133" s="19"/>
      <c r="Y133" s="20"/>
      <c r="Z133" s="19"/>
      <c r="AA133" s="20"/>
      <c r="AB133" s="19"/>
      <c r="AC133" s="20"/>
      <c r="AD133" s="19"/>
      <c r="AE133" s="20"/>
      <c r="AF133" s="19"/>
      <c r="AG133" s="20"/>
      <c r="AH133" s="19"/>
      <c r="AI133" s="20"/>
      <c r="AJ133" s="19"/>
      <c r="AK133" s="20"/>
      <c r="AL133" s="19"/>
      <c r="AM133" s="20"/>
      <c r="AN133" s="19"/>
    </row>
    <row r="134" spans="3:40" ht="12.75" hidden="1">
      <c r="C134" s="20"/>
      <c r="D134" s="19"/>
      <c r="E134" s="20"/>
      <c r="F134" s="19"/>
      <c r="G134" s="20"/>
      <c r="H134" s="19"/>
      <c r="I134" s="20"/>
      <c r="J134" s="19"/>
      <c r="K134" s="20"/>
      <c r="L134" s="19"/>
      <c r="M134" s="20"/>
      <c r="N134" s="19"/>
      <c r="O134" s="20"/>
      <c r="P134" s="19"/>
      <c r="Q134" s="20"/>
      <c r="R134" s="19"/>
      <c r="S134" s="20"/>
      <c r="T134" s="19"/>
      <c r="U134" s="20"/>
      <c r="V134" s="19"/>
      <c r="W134" s="20"/>
      <c r="X134" s="19"/>
      <c r="Y134" s="20"/>
      <c r="Z134" s="19"/>
      <c r="AA134" s="20"/>
      <c r="AB134" s="19"/>
      <c r="AC134" s="20"/>
      <c r="AD134" s="19"/>
      <c r="AE134" s="20"/>
      <c r="AF134" s="19"/>
      <c r="AG134" s="20"/>
      <c r="AH134" s="19"/>
      <c r="AI134" s="20"/>
      <c r="AJ134" s="19"/>
      <c r="AK134" s="20"/>
      <c r="AL134" s="19"/>
      <c r="AM134" s="20"/>
      <c r="AN134" s="19"/>
    </row>
    <row r="135" spans="3:40" ht="12.75" hidden="1">
      <c r="C135" s="20"/>
      <c r="D135" s="19"/>
      <c r="E135" s="20"/>
      <c r="F135" s="19"/>
      <c r="G135" s="20"/>
      <c r="H135" s="19"/>
      <c r="I135" s="20"/>
      <c r="J135" s="19"/>
      <c r="K135" s="20"/>
      <c r="L135" s="19"/>
      <c r="M135" s="20"/>
      <c r="N135" s="19"/>
      <c r="O135" s="20"/>
      <c r="P135" s="19"/>
      <c r="Q135" s="20"/>
      <c r="R135" s="19"/>
      <c r="S135" s="20"/>
      <c r="T135" s="19"/>
      <c r="U135" s="20"/>
      <c r="V135" s="19"/>
      <c r="W135" s="20"/>
      <c r="X135" s="19"/>
      <c r="Y135" s="20"/>
      <c r="Z135" s="19"/>
      <c r="AA135" s="20"/>
      <c r="AB135" s="19"/>
      <c r="AC135" s="20"/>
      <c r="AD135" s="19"/>
      <c r="AE135" s="20"/>
      <c r="AF135" s="19"/>
      <c r="AG135" s="20"/>
      <c r="AH135" s="19"/>
      <c r="AI135" s="20"/>
      <c r="AJ135" s="19"/>
      <c r="AK135" s="20"/>
      <c r="AL135" s="19"/>
      <c r="AM135" s="20"/>
      <c r="AN135" s="19"/>
    </row>
    <row r="136" spans="3:40" ht="12.75" hidden="1">
      <c r="C136" s="20"/>
      <c r="D136" s="19"/>
      <c r="E136" s="20"/>
      <c r="F136" s="19"/>
      <c r="G136" s="20"/>
      <c r="H136" s="19"/>
      <c r="I136" s="20"/>
      <c r="J136" s="19"/>
      <c r="K136" s="20"/>
      <c r="L136" s="19"/>
      <c r="M136" s="20"/>
      <c r="N136" s="19"/>
      <c r="O136" s="20"/>
      <c r="P136" s="19"/>
      <c r="Q136" s="20"/>
      <c r="R136" s="19"/>
      <c r="S136" s="20"/>
      <c r="T136" s="19"/>
      <c r="U136" s="20"/>
      <c r="V136" s="19"/>
      <c r="W136" s="20"/>
      <c r="X136" s="19"/>
      <c r="Y136" s="20"/>
      <c r="Z136" s="19"/>
      <c r="AA136" s="20"/>
      <c r="AB136" s="19"/>
      <c r="AC136" s="20"/>
      <c r="AD136" s="19"/>
      <c r="AE136" s="20"/>
      <c r="AF136" s="19"/>
      <c r="AG136" s="20"/>
      <c r="AH136" s="19"/>
      <c r="AI136" s="20"/>
      <c r="AJ136" s="19"/>
      <c r="AK136" s="20"/>
      <c r="AL136" s="19"/>
      <c r="AM136" s="20"/>
      <c r="AN136" s="19"/>
    </row>
    <row r="137" spans="3:40" ht="12.75" hidden="1">
      <c r="C137" s="20"/>
      <c r="D137" s="19"/>
      <c r="E137" s="20"/>
      <c r="F137" s="19"/>
      <c r="G137" s="20"/>
      <c r="H137" s="19"/>
      <c r="I137" s="20"/>
      <c r="J137" s="19"/>
      <c r="K137" s="20"/>
      <c r="L137" s="19"/>
      <c r="M137" s="20"/>
      <c r="N137" s="19"/>
      <c r="O137" s="20"/>
      <c r="P137" s="19"/>
      <c r="Q137" s="20"/>
      <c r="R137" s="19"/>
      <c r="S137" s="20"/>
      <c r="T137" s="19"/>
      <c r="U137" s="20"/>
      <c r="V137" s="19"/>
      <c r="W137" s="20"/>
      <c r="X137" s="19"/>
      <c r="Y137" s="20"/>
      <c r="Z137" s="19"/>
      <c r="AA137" s="20"/>
      <c r="AB137" s="19"/>
      <c r="AC137" s="20"/>
      <c r="AD137" s="19"/>
      <c r="AE137" s="20"/>
      <c r="AF137" s="19"/>
      <c r="AG137" s="20"/>
      <c r="AH137" s="19"/>
      <c r="AI137" s="20"/>
      <c r="AJ137" s="19"/>
      <c r="AK137" s="20"/>
      <c r="AL137" s="19"/>
      <c r="AM137" s="20"/>
      <c r="AN137" s="19"/>
    </row>
    <row r="138" spans="3:40" ht="12.75" hidden="1">
      <c r="C138" s="20"/>
      <c r="D138" s="19"/>
      <c r="E138" s="20"/>
      <c r="F138" s="19"/>
      <c r="G138" s="20"/>
      <c r="H138" s="19"/>
      <c r="I138" s="20"/>
      <c r="J138" s="19"/>
      <c r="K138" s="20"/>
      <c r="L138" s="19"/>
      <c r="M138" s="20"/>
      <c r="N138" s="19"/>
      <c r="O138" s="20"/>
      <c r="P138" s="19"/>
      <c r="Q138" s="20"/>
      <c r="R138" s="19"/>
      <c r="S138" s="20"/>
      <c r="T138" s="19"/>
      <c r="U138" s="20"/>
      <c r="V138" s="19"/>
      <c r="W138" s="20"/>
      <c r="X138" s="19"/>
      <c r="Y138" s="20"/>
      <c r="Z138" s="19"/>
      <c r="AA138" s="20"/>
      <c r="AB138" s="19"/>
      <c r="AC138" s="20"/>
      <c r="AD138" s="19"/>
      <c r="AE138" s="20"/>
      <c r="AF138" s="19"/>
      <c r="AG138" s="20"/>
      <c r="AH138" s="19"/>
      <c r="AI138" s="20"/>
      <c r="AJ138" s="19"/>
      <c r="AK138" s="20"/>
      <c r="AL138" s="19"/>
      <c r="AM138" s="20"/>
      <c r="AN138" s="19"/>
    </row>
    <row r="139" spans="3:40" ht="12.75" hidden="1">
      <c r="C139" s="20"/>
      <c r="D139" s="19"/>
      <c r="E139" s="20"/>
      <c r="F139" s="19"/>
      <c r="G139" s="20"/>
      <c r="H139" s="19"/>
      <c r="I139" s="20"/>
      <c r="J139" s="19"/>
      <c r="K139" s="20"/>
      <c r="L139" s="19"/>
      <c r="M139" s="20"/>
      <c r="N139" s="19"/>
      <c r="O139" s="20"/>
      <c r="P139" s="19"/>
      <c r="Q139" s="20"/>
      <c r="R139" s="19"/>
      <c r="S139" s="20"/>
      <c r="T139" s="19"/>
      <c r="U139" s="20"/>
      <c r="V139" s="19"/>
      <c r="W139" s="20"/>
      <c r="X139" s="19"/>
      <c r="Y139" s="20"/>
      <c r="Z139" s="19"/>
      <c r="AA139" s="20"/>
      <c r="AB139" s="19"/>
      <c r="AC139" s="20"/>
      <c r="AD139" s="19"/>
      <c r="AE139" s="20"/>
      <c r="AF139" s="19"/>
      <c r="AG139" s="20"/>
      <c r="AH139" s="19"/>
      <c r="AI139" s="20"/>
      <c r="AJ139" s="19"/>
      <c r="AK139" s="20"/>
      <c r="AL139" s="19"/>
      <c r="AM139" s="20"/>
      <c r="AN139" s="19"/>
    </row>
    <row r="140" spans="3:40" ht="12.75" hidden="1">
      <c r="C140" s="20"/>
      <c r="D140" s="19"/>
      <c r="E140" s="20"/>
      <c r="F140" s="19"/>
      <c r="G140" s="20"/>
      <c r="H140" s="19"/>
      <c r="I140" s="20"/>
      <c r="J140" s="19"/>
      <c r="K140" s="20"/>
      <c r="L140" s="19"/>
      <c r="M140" s="20"/>
      <c r="N140" s="19"/>
      <c r="O140" s="20"/>
      <c r="P140" s="19"/>
      <c r="Q140" s="20"/>
      <c r="R140" s="19"/>
      <c r="S140" s="20"/>
      <c r="T140" s="19"/>
      <c r="U140" s="20"/>
      <c r="V140" s="19"/>
      <c r="W140" s="20"/>
      <c r="X140" s="19"/>
      <c r="Y140" s="20"/>
      <c r="Z140" s="19"/>
      <c r="AA140" s="20"/>
      <c r="AB140" s="19"/>
      <c r="AC140" s="20"/>
      <c r="AD140" s="19"/>
      <c r="AE140" s="20"/>
      <c r="AF140" s="19"/>
      <c r="AG140" s="20"/>
      <c r="AH140" s="19"/>
      <c r="AI140" s="20"/>
      <c r="AJ140" s="19"/>
      <c r="AK140" s="20"/>
      <c r="AL140" s="19"/>
      <c r="AM140" s="20"/>
      <c r="AN140" s="19"/>
    </row>
    <row r="141" spans="3:40" ht="12.75" hidden="1">
      <c r="C141" s="20"/>
      <c r="D141" s="19"/>
      <c r="E141" s="20"/>
      <c r="F141" s="19"/>
      <c r="G141" s="20"/>
      <c r="H141" s="19"/>
      <c r="I141" s="20"/>
      <c r="J141" s="19"/>
      <c r="K141" s="20"/>
      <c r="L141" s="19"/>
      <c r="M141" s="20"/>
      <c r="N141" s="19"/>
      <c r="O141" s="20"/>
      <c r="P141" s="19"/>
      <c r="Q141" s="20"/>
      <c r="R141" s="19"/>
      <c r="S141" s="20"/>
      <c r="T141" s="19"/>
      <c r="U141" s="20"/>
      <c r="V141" s="19"/>
      <c r="W141" s="20"/>
      <c r="X141" s="19"/>
      <c r="Y141" s="20"/>
      <c r="Z141" s="19"/>
      <c r="AA141" s="20"/>
      <c r="AB141" s="19"/>
      <c r="AC141" s="20"/>
      <c r="AD141" s="19"/>
      <c r="AE141" s="20"/>
      <c r="AF141" s="19"/>
      <c r="AG141" s="20"/>
      <c r="AH141" s="19"/>
      <c r="AI141" s="20"/>
      <c r="AJ141" s="19"/>
      <c r="AK141" s="20"/>
      <c r="AL141" s="19"/>
      <c r="AM141" s="20"/>
      <c r="AN141" s="19"/>
    </row>
    <row r="142" spans="3:40" ht="12.75" hidden="1">
      <c r="C142" s="20"/>
      <c r="D142" s="19"/>
      <c r="E142" s="20"/>
      <c r="F142" s="19"/>
      <c r="G142" s="20"/>
      <c r="H142" s="19"/>
      <c r="I142" s="20"/>
      <c r="J142" s="19"/>
      <c r="K142" s="20"/>
      <c r="L142" s="19"/>
      <c r="M142" s="20"/>
      <c r="N142" s="19"/>
      <c r="O142" s="20"/>
      <c r="P142" s="19"/>
      <c r="Q142" s="20"/>
      <c r="R142" s="19"/>
      <c r="S142" s="20"/>
      <c r="T142" s="19"/>
      <c r="U142" s="20"/>
      <c r="V142" s="19"/>
      <c r="W142" s="20"/>
      <c r="X142" s="19"/>
      <c r="Y142" s="20"/>
      <c r="Z142" s="19"/>
      <c r="AA142" s="20"/>
      <c r="AB142" s="19"/>
      <c r="AC142" s="20"/>
      <c r="AD142" s="19"/>
      <c r="AE142" s="20"/>
      <c r="AF142" s="19"/>
      <c r="AG142" s="20"/>
      <c r="AH142" s="19"/>
      <c r="AI142" s="20"/>
      <c r="AJ142" s="19"/>
      <c r="AK142" s="20"/>
      <c r="AL142" s="19"/>
      <c r="AM142" s="20"/>
      <c r="AN142" s="19"/>
    </row>
    <row r="143" spans="5:40" ht="12.75" hidden="1">
      <c r="E143" s="20"/>
      <c r="F143" s="19"/>
      <c r="G143" s="20"/>
      <c r="H143" s="19"/>
      <c r="K143" s="20"/>
      <c r="L143" s="19"/>
      <c r="M143" s="20"/>
      <c r="N143" s="19"/>
      <c r="Q143" s="20"/>
      <c r="R143" s="19"/>
      <c r="S143" s="20"/>
      <c r="T143" s="19"/>
      <c r="W143" s="20"/>
      <c r="X143" s="19"/>
      <c r="Y143" s="20"/>
      <c r="Z143" s="19"/>
      <c r="AC143" s="20"/>
      <c r="AD143" s="19"/>
      <c r="AE143" s="20"/>
      <c r="AF143" s="19"/>
      <c r="AI143" s="20"/>
      <c r="AJ143" s="19"/>
      <c r="AK143" s="20"/>
      <c r="AL143" s="19"/>
      <c r="AM143" s="20"/>
      <c r="AN143" s="19"/>
    </row>
    <row r="144" spans="5:38" ht="12.75" hidden="1">
      <c r="E144" s="20"/>
      <c r="F144" s="19"/>
      <c r="G144" s="20"/>
      <c r="H144" s="19"/>
      <c r="K144" s="20"/>
      <c r="L144" s="19"/>
      <c r="M144" s="20"/>
      <c r="N144" s="19"/>
      <c r="Q144" s="20"/>
      <c r="R144" s="19"/>
      <c r="S144" s="20"/>
      <c r="T144" s="19"/>
      <c r="W144" s="20"/>
      <c r="X144" s="19"/>
      <c r="Y144" s="20"/>
      <c r="Z144" s="19"/>
      <c r="AC144" s="20"/>
      <c r="AD144" s="19"/>
      <c r="AE144" s="20"/>
      <c r="AF144" s="19"/>
      <c r="AI144" s="20"/>
      <c r="AJ144" s="19"/>
      <c r="AK144" s="20"/>
      <c r="AL144" s="19"/>
    </row>
    <row r="145" spans="5:38" ht="12.75" hidden="1">
      <c r="E145" s="20"/>
      <c r="F145" s="19"/>
      <c r="G145" s="20"/>
      <c r="H145" s="19"/>
      <c r="K145" s="20"/>
      <c r="L145" s="19"/>
      <c r="M145" s="20"/>
      <c r="N145" s="19"/>
      <c r="Q145" s="20"/>
      <c r="R145" s="19"/>
      <c r="S145" s="20"/>
      <c r="T145" s="19"/>
      <c r="W145" s="20"/>
      <c r="X145" s="19"/>
      <c r="Y145" s="20"/>
      <c r="Z145" s="19"/>
      <c r="AC145" s="20"/>
      <c r="AD145" s="19"/>
      <c r="AE145" s="20"/>
      <c r="AF145" s="19"/>
      <c r="AI145" s="20"/>
      <c r="AJ145" s="19"/>
      <c r="AK145" s="20"/>
      <c r="AL145" s="19"/>
    </row>
    <row r="146" spans="5:38" ht="12.75" hidden="1">
      <c r="E146" s="20"/>
      <c r="F146" s="19"/>
      <c r="G146" s="20"/>
      <c r="H146" s="19"/>
      <c r="K146" s="20"/>
      <c r="L146" s="19"/>
      <c r="M146" s="20"/>
      <c r="N146" s="19"/>
      <c r="Q146" s="20"/>
      <c r="R146" s="19"/>
      <c r="S146" s="20"/>
      <c r="T146" s="19"/>
      <c r="W146" s="20"/>
      <c r="X146" s="19"/>
      <c r="Y146" s="20"/>
      <c r="Z146" s="19"/>
      <c r="AC146" s="20"/>
      <c r="AD146" s="19"/>
      <c r="AE146" s="20"/>
      <c r="AF146" s="19"/>
      <c r="AI146" s="20"/>
      <c r="AJ146" s="19"/>
      <c r="AK146" s="20"/>
      <c r="AL146" s="19"/>
    </row>
    <row r="147" spans="5:38" ht="12.75" hidden="1">
      <c r="E147" s="20"/>
      <c r="F147" s="19"/>
      <c r="G147" s="20"/>
      <c r="H147" s="19"/>
      <c r="K147" s="20"/>
      <c r="L147" s="19"/>
      <c r="M147" s="20"/>
      <c r="N147" s="19"/>
      <c r="Q147" s="20"/>
      <c r="R147" s="19"/>
      <c r="S147" s="20"/>
      <c r="T147" s="19"/>
      <c r="W147" s="20"/>
      <c r="X147" s="19"/>
      <c r="Y147" s="20"/>
      <c r="Z147" s="19"/>
      <c r="AC147" s="20"/>
      <c r="AD147" s="19"/>
      <c r="AE147" s="20"/>
      <c r="AF147" s="19"/>
      <c r="AI147" s="20"/>
      <c r="AJ147" s="19"/>
      <c r="AK147" s="20"/>
      <c r="AL147" s="19"/>
    </row>
    <row r="148" spans="5:38" ht="12.75" hidden="1">
      <c r="E148" s="20"/>
      <c r="F148" s="19"/>
      <c r="G148" s="20"/>
      <c r="H148" s="19"/>
      <c r="K148" s="20"/>
      <c r="L148" s="19"/>
      <c r="M148" s="20"/>
      <c r="N148" s="19"/>
      <c r="Q148" s="20"/>
      <c r="R148" s="19"/>
      <c r="S148" s="20"/>
      <c r="T148" s="19"/>
      <c r="W148" s="20"/>
      <c r="X148" s="19"/>
      <c r="Y148" s="20"/>
      <c r="Z148" s="19"/>
      <c r="AC148" s="20"/>
      <c r="AD148" s="19"/>
      <c r="AE148" s="20"/>
      <c r="AF148" s="19"/>
      <c r="AI148" s="20"/>
      <c r="AJ148" s="19"/>
      <c r="AK148" s="20"/>
      <c r="AL148" s="19"/>
    </row>
    <row r="149" spans="5:38" ht="12.75" hidden="1">
      <c r="E149" s="20"/>
      <c r="F149" s="19"/>
      <c r="G149" s="20"/>
      <c r="H149" s="19"/>
      <c r="K149" s="20"/>
      <c r="L149" s="19"/>
      <c r="M149" s="20"/>
      <c r="N149" s="19"/>
      <c r="Q149" s="20"/>
      <c r="R149" s="19"/>
      <c r="S149" s="20"/>
      <c r="T149" s="19"/>
      <c r="W149" s="20"/>
      <c r="X149" s="19"/>
      <c r="Y149" s="20"/>
      <c r="Z149" s="19"/>
      <c r="AC149" s="20"/>
      <c r="AD149" s="19"/>
      <c r="AE149" s="20"/>
      <c r="AF149" s="19"/>
      <c r="AI149" s="20"/>
      <c r="AJ149" s="19"/>
      <c r="AK149" s="20"/>
      <c r="AL149" s="19"/>
    </row>
    <row r="150" spans="5:38" ht="12.75" hidden="1">
      <c r="E150" s="20"/>
      <c r="F150" s="19"/>
      <c r="G150" s="20"/>
      <c r="H150" s="19"/>
      <c r="K150" s="20"/>
      <c r="L150" s="19"/>
      <c r="M150" s="20"/>
      <c r="N150" s="19"/>
      <c r="Q150" s="20"/>
      <c r="R150" s="19"/>
      <c r="S150" s="20"/>
      <c r="T150" s="19"/>
      <c r="W150" s="20"/>
      <c r="X150" s="19"/>
      <c r="Y150" s="20"/>
      <c r="Z150" s="19"/>
      <c r="AC150" s="20"/>
      <c r="AD150" s="19"/>
      <c r="AE150" s="20"/>
      <c r="AF150" s="19"/>
      <c r="AI150" s="20"/>
      <c r="AJ150" s="19"/>
      <c r="AK150" s="20"/>
      <c r="AL150" s="19"/>
    </row>
    <row r="151" spans="5:38" ht="12.75" hidden="1">
      <c r="E151" s="20"/>
      <c r="F151" s="19"/>
      <c r="G151" s="20"/>
      <c r="H151" s="19"/>
      <c r="K151" s="20"/>
      <c r="L151" s="19"/>
      <c r="M151" s="20"/>
      <c r="N151" s="19"/>
      <c r="Q151" s="20"/>
      <c r="R151" s="19"/>
      <c r="S151" s="20"/>
      <c r="T151" s="19"/>
      <c r="W151" s="20"/>
      <c r="X151" s="19"/>
      <c r="Y151" s="20"/>
      <c r="Z151" s="19"/>
      <c r="AC151" s="20"/>
      <c r="AD151" s="19"/>
      <c r="AE151" s="20"/>
      <c r="AF151" s="19"/>
      <c r="AI151" s="20"/>
      <c r="AJ151" s="19"/>
      <c r="AK151" s="20"/>
      <c r="AL151" s="19"/>
    </row>
    <row r="152" spans="5:38" ht="12.75" hidden="1">
      <c r="E152" s="20"/>
      <c r="F152" s="19"/>
      <c r="G152" s="20"/>
      <c r="H152" s="19"/>
      <c r="K152" s="20"/>
      <c r="L152" s="19"/>
      <c r="M152" s="20"/>
      <c r="N152" s="19"/>
      <c r="Q152" s="20"/>
      <c r="R152" s="19"/>
      <c r="S152" s="20"/>
      <c r="T152" s="19"/>
      <c r="W152" s="20"/>
      <c r="X152" s="19"/>
      <c r="Y152" s="20"/>
      <c r="Z152" s="19"/>
      <c r="AC152" s="20"/>
      <c r="AD152" s="19"/>
      <c r="AE152" s="20"/>
      <c r="AF152" s="19"/>
      <c r="AI152" s="20"/>
      <c r="AJ152" s="19"/>
      <c r="AK152" s="20"/>
      <c r="AL152" s="19"/>
    </row>
    <row r="153" spans="5:38" ht="12.75" hidden="1">
      <c r="E153" s="20"/>
      <c r="F153" s="19"/>
      <c r="G153" s="20"/>
      <c r="H153" s="19"/>
      <c r="K153" s="20"/>
      <c r="L153" s="19"/>
      <c r="M153" s="20"/>
      <c r="N153" s="19"/>
      <c r="Q153" s="20"/>
      <c r="R153" s="19"/>
      <c r="S153" s="20"/>
      <c r="T153" s="19"/>
      <c r="W153" s="20"/>
      <c r="X153" s="19"/>
      <c r="Y153" s="20"/>
      <c r="Z153" s="19"/>
      <c r="AC153" s="20"/>
      <c r="AD153" s="19"/>
      <c r="AE153" s="20"/>
      <c r="AF153" s="19"/>
      <c r="AI153" s="20"/>
      <c r="AJ153" s="19"/>
      <c r="AK153" s="20"/>
      <c r="AL153" s="19"/>
    </row>
    <row r="154" spans="5:38" ht="12.75" hidden="1">
      <c r="E154" s="20"/>
      <c r="F154" s="19"/>
      <c r="G154" s="20"/>
      <c r="H154" s="19"/>
      <c r="K154" s="20"/>
      <c r="L154" s="19"/>
      <c r="M154" s="20"/>
      <c r="N154" s="19"/>
      <c r="Q154" s="20"/>
      <c r="R154" s="19"/>
      <c r="S154" s="20"/>
      <c r="T154" s="19"/>
      <c r="W154" s="20"/>
      <c r="X154" s="19"/>
      <c r="Y154" s="20"/>
      <c r="Z154" s="19"/>
      <c r="AC154" s="20"/>
      <c r="AD154" s="19"/>
      <c r="AE154" s="20"/>
      <c r="AF154" s="19"/>
      <c r="AI154" s="20"/>
      <c r="AJ154" s="19"/>
      <c r="AK154" s="20"/>
      <c r="AL154" s="19"/>
    </row>
    <row r="155" spans="5:38" ht="12.75" hidden="1">
      <c r="E155" s="20"/>
      <c r="F155" s="19"/>
      <c r="G155" s="20"/>
      <c r="H155" s="19"/>
      <c r="K155" s="20"/>
      <c r="L155" s="19"/>
      <c r="M155" s="20"/>
      <c r="N155" s="19"/>
      <c r="Q155" s="20"/>
      <c r="R155" s="19"/>
      <c r="S155" s="20"/>
      <c r="T155" s="19"/>
      <c r="W155" s="20"/>
      <c r="X155" s="19"/>
      <c r="Y155" s="20"/>
      <c r="Z155" s="19"/>
      <c r="AC155" s="20"/>
      <c r="AD155" s="19"/>
      <c r="AE155" s="20"/>
      <c r="AF155" s="19"/>
      <c r="AI155" s="20"/>
      <c r="AJ155" s="19"/>
      <c r="AK155" s="20"/>
      <c r="AL155" s="19"/>
    </row>
    <row r="156" spans="5:38" ht="12.75" hidden="1">
      <c r="E156" s="20"/>
      <c r="F156" s="19"/>
      <c r="G156" s="20"/>
      <c r="H156" s="19"/>
      <c r="K156" s="20"/>
      <c r="L156" s="19"/>
      <c r="M156" s="20"/>
      <c r="N156" s="19"/>
      <c r="Q156" s="20"/>
      <c r="R156" s="19"/>
      <c r="S156" s="20"/>
      <c r="T156" s="19"/>
      <c r="W156" s="20"/>
      <c r="X156" s="19"/>
      <c r="Y156" s="20"/>
      <c r="Z156" s="19"/>
      <c r="AC156" s="20"/>
      <c r="AD156" s="19"/>
      <c r="AE156" s="20"/>
      <c r="AF156" s="19"/>
      <c r="AI156" s="20"/>
      <c r="AJ156" s="19"/>
      <c r="AK156" s="20"/>
      <c r="AL156" s="19"/>
    </row>
    <row r="157" spans="5:38" ht="12.75" hidden="1">
      <c r="E157" s="20"/>
      <c r="F157" s="19"/>
      <c r="G157" s="20"/>
      <c r="H157" s="19"/>
      <c r="K157" s="20"/>
      <c r="L157" s="19"/>
      <c r="M157" s="20"/>
      <c r="N157" s="19"/>
      <c r="Q157" s="20"/>
      <c r="R157" s="19"/>
      <c r="S157" s="20"/>
      <c r="T157" s="19"/>
      <c r="W157" s="20"/>
      <c r="X157" s="19"/>
      <c r="Y157" s="20"/>
      <c r="Z157" s="19"/>
      <c r="AC157" s="20"/>
      <c r="AD157" s="19"/>
      <c r="AE157" s="20"/>
      <c r="AF157" s="19"/>
      <c r="AI157" s="20"/>
      <c r="AJ157" s="19"/>
      <c r="AK157" s="20"/>
      <c r="AL157" s="19"/>
    </row>
    <row r="158" spans="5:38" ht="12.75" hidden="1">
      <c r="E158" s="20"/>
      <c r="F158" s="19"/>
      <c r="G158" s="20"/>
      <c r="H158" s="19"/>
      <c r="K158" s="20"/>
      <c r="L158" s="19"/>
      <c r="M158" s="20"/>
      <c r="N158" s="19"/>
      <c r="Q158" s="20"/>
      <c r="R158" s="19"/>
      <c r="S158" s="20"/>
      <c r="T158" s="19"/>
      <c r="W158" s="20"/>
      <c r="X158" s="19"/>
      <c r="Y158" s="20"/>
      <c r="Z158" s="19"/>
      <c r="AC158" s="20"/>
      <c r="AD158" s="19"/>
      <c r="AE158" s="20"/>
      <c r="AF158" s="19"/>
      <c r="AI158" s="20"/>
      <c r="AJ158" s="19"/>
      <c r="AK158" s="20"/>
      <c r="AL158" s="19"/>
    </row>
    <row r="159" spans="5:38" ht="12.75" hidden="1">
      <c r="E159" s="20"/>
      <c r="F159" s="19"/>
      <c r="G159" s="20"/>
      <c r="H159" s="19"/>
      <c r="K159" s="20"/>
      <c r="L159" s="19"/>
      <c r="M159" s="20"/>
      <c r="N159" s="19"/>
      <c r="Q159" s="20"/>
      <c r="R159" s="19"/>
      <c r="S159" s="20"/>
      <c r="T159" s="19"/>
      <c r="W159" s="20"/>
      <c r="X159" s="19"/>
      <c r="Y159" s="20"/>
      <c r="Z159" s="19"/>
      <c r="AC159" s="20"/>
      <c r="AD159" s="19"/>
      <c r="AE159" s="20"/>
      <c r="AF159" s="19"/>
      <c r="AI159" s="20"/>
      <c r="AJ159" s="19"/>
      <c r="AK159" s="20"/>
      <c r="AL159" s="19"/>
    </row>
    <row r="160" spans="5:38" ht="12.75" hidden="1">
      <c r="E160" s="20"/>
      <c r="F160" s="19"/>
      <c r="G160" s="20"/>
      <c r="H160" s="19"/>
      <c r="K160" s="20"/>
      <c r="L160" s="19"/>
      <c r="M160" s="20"/>
      <c r="N160" s="19"/>
      <c r="Q160" s="20"/>
      <c r="R160" s="19"/>
      <c r="S160" s="20"/>
      <c r="T160" s="19"/>
      <c r="W160" s="20"/>
      <c r="X160" s="19"/>
      <c r="Y160" s="20"/>
      <c r="Z160" s="19"/>
      <c r="AC160" s="20"/>
      <c r="AD160" s="19"/>
      <c r="AE160" s="20"/>
      <c r="AF160" s="19"/>
      <c r="AI160" s="20"/>
      <c r="AJ160" s="19"/>
      <c r="AK160" s="20"/>
      <c r="AL160" s="19"/>
    </row>
    <row r="161" spans="5:38" ht="12.75" hidden="1">
      <c r="E161" s="20"/>
      <c r="F161" s="19"/>
      <c r="G161" s="20"/>
      <c r="H161" s="19"/>
      <c r="K161" s="20"/>
      <c r="L161" s="19"/>
      <c r="M161" s="20"/>
      <c r="N161" s="19"/>
      <c r="Q161" s="20"/>
      <c r="R161" s="19"/>
      <c r="S161" s="20"/>
      <c r="T161" s="19"/>
      <c r="W161" s="20"/>
      <c r="X161" s="19"/>
      <c r="Y161" s="20"/>
      <c r="Z161" s="19"/>
      <c r="AC161" s="20"/>
      <c r="AD161" s="19"/>
      <c r="AE161" s="20"/>
      <c r="AF161" s="19"/>
      <c r="AI161" s="20"/>
      <c r="AJ161" s="19"/>
      <c r="AK161" s="20"/>
      <c r="AL161" s="19"/>
    </row>
    <row r="162" spans="5:38" ht="12.75" hidden="1">
      <c r="E162" s="20"/>
      <c r="F162" s="19"/>
      <c r="G162" s="20"/>
      <c r="H162" s="19"/>
      <c r="K162" s="20"/>
      <c r="L162" s="19"/>
      <c r="M162" s="20"/>
      <c r="N162" s="19"/>
      <c r="Q162" s="20"/>
      <c r="R162" s="19"/>
      <c r="S162" s="20"/>
      <c r="T162" s="19"/>
      <c r="W162" s="20"/>
      <c r="X162" s="19"/>
      <c r="Y162" s="20"/>
      <c r="Z162" s="19"/>
      <c r="AC162" s="20"/>
      <c r="AD162" s="19"/>
      <c r="AE162" s="20"/>
      <c r="AF162" s="19"/>
      <c r="AI162" s="20"/>
      <c r="AJ162" s="19"/>
      <c r="AK162" s="20"/>
      <c r="AL162" s="19"/>
    </row>
    <row r="163" spans="5:38" ht="12.75" hidden="1">
      <c r="E163" s="20"/>
      <c r="F163" s="19"/>
      <c r="G163" s="20"/>
      <c r="H163" s="19"/>
      <c r="K163" s="20"/>
      <c r="L163" s="19"/>
      <c r="M163" s="20"/>
      <c r="N163" s="19"/>
      <c r="Q163" s="20"/>
      <c r="R163" s="19"/>
      <c r="S163" s="20"/>
      <c r="T163" s="19"/>
      <c r="W163" s="20"/>
      <c r="X163" s="19"/>
      <c r="Y163" s="20"/>
      <c r="Z163" s="19"/>
      <c r="AC163" s="20"/>
      <c r="AD163" s="19"/>
      <c r="AE163" s="20"/>
      <c r="AF163" s="19"/>
      <c r="AI163" s="20"/>
      <c r="AJ163" s="19"/>
      <c r="AK163" s="20"/>
      <c r="AL163" s="19"/>
    </row>
    <row r="164" spans="5:38" ht="12.75" hidden="1">
      <c r="E164" s="20"/>
      <c r="F164" s="19"/>
      <c r="G164" s="20"/>
      <c r="H164" s="19"/>
      <c r="K164" s="20"/>
      <c r="L164" s="19"/>
      <c r="M164" s="20"/>
      <c r="N164" s="19"/>
      <c r="Q164" s="20"/>
      <c r="R164" s="19"/>
      <c r="S164" s="20"/>
      <c r="T164" s="19"/>
      <c r="W164" s="20"/>
      <c r="X164" s="19"/>
      <c r="Y164" s="20"/>
      <c r="Z164" s="19"/>
      <c r="AC164" s="20"/>
      <c r="AD164" s="19"/>
      <c r="AE164" s="20"/>
      <c r="AF164" s="19"/>
      <c r="AI164" s="20"/>
      <c r="AJ164" s="19"/>
      <c r="AK164" s="20"/>
      <c r="AL164" s="19"/>
    </row>
    <row r="165" spans="5:38" ht="12.75" hidden="1">
      <c r="E165" s="20"/>
      <c r="F165" s="19"/>
      <c r="G165" s="20"/>
      <c r="H165" s="19"/>
      <c r="K165" s="20"/>
      <c r="L165" s="19"/>
      <c r="M165" s="20"/>
      <c r="N165" s="19"/>
      <c r="Q165" s="20"/>
      <c r="R165" s="19"/>
      <c r="S165" s="20"/>
      <c r="T165" s="19"/>
      <c r="W165" s="20"/>
      <c r="X165" s="19"/>
      <c r="Y165" s="20"/>
      <c r="Z165" s="19"/>
      <c r="AC165" s="20"/>
      <c r="AD165" s="19"/>
      <c r="AE165" s="20"/>
      <c r="AF165" s="19"/>
      <c r="AI165" s="20"/>
      <c r="AJ165" s="19"/>
      <c r="AK165" s="20"/>
      <c r="AL165" s="19"/>
    </row>
    <row r="166" spans="5:38" ht="12.75" hidden="1">
      <c r="E166" s="20"/>
      <c r="F166" s="19"/>
      <c r="G166" s="20"/>
      <c r="H166" s="19"/>
      <c r="K166" s="20"/>
      <c r="L166" s="19"/>
      <c r="M166" s="20"/>
      <c r="N166" s="19"/>
      <c r="Q166" s="20"/>
      <c r="R166" s="19"/>
      <c r="S166" s="20"/>
      <c r="T166" s="19"/>
      <c r="W166" s="20"/>
      <c r="X166" s="19"/>
      <c r="Y166" s="20"/>
      <c r="Z166" s="19"/>
      <c r="AC166" s="20"/>
      <c r="AD166" s="19"/>
      <c r="AE166" s="20"/>
      <c r="AF166" s="19"/>
      <c r="AI166" s="20"/>
      <c r="AJ166" s="19"/>
      <c r="AK166" s="20"/>
      <c r="AL166" s="19"/>
    </row>
    <row r="167" spans="5:38" ht="12.75" hidden="1">
      <c r="E167" s="20"/>
      <c r="F167" s="19"/>
      <c r="G167" s="20"/>
      <c r="H167" s="19"/>
      <c r="K167" s="20"/>
      <c r="L167" s="19"/>
      <c r="M167" s="20"/>
      <c r="N167" s="19"/>
      <c r="Q167" s="20"/>
      <c r="R167" s="19"/>
      <c r="S167" s="20"/>
      <c r="T167" s="19"/>
      <c r="W167" s="20"/>
      <c r="X167" s="19"/>
      <c r="Y167" s="20"/>
      <c r="Z167" s="19"/>
      <c r="AC167" s="20"/>
      <c r="AD167" s="19"/>
      <c r="AE167" s="20"/>
      <c r="AF167" s="19"/>
      <c r="AI167" s="20"/>
      <c r="AJ167" s="19"/>
      <c r="AK167" s="20"/>
      <c r="AL167" s="19"/>
    </row>
    <row r="168" spans="5:38" ht="12.75" hidden="1">
      <c r="E168" s="20"/>
      <c r="F168" s="19"/>
      <c r="G168" s="20"/>
      <c r="H168" s="19"/>
      <c r="K168" s="20"/>
      <c r="L168" s="19"/>
      <c r="M168" s="20"/>
      <c r="N168" s="19"/>
      <c r="Q168" s="20"/>
      <c r="R168" s="19"/>
      <c r="S168" s="20"/>
      <c r="T168" s="19"/>
      <c r="W168" s="20"/>
      <c r="X168" s="19"/>
      <c r="Y168" s="20"/>
      <c r="Z168" s="19"/>
      <c r="AC168" s="20"/>
      <c r="AD168" s="19"/>
      <c r="AE168" s="20"/>
      <c r="AF168" s="19"/>
      <c r="AI168" s="20"/>
      <c r="AJ168" s="19"/>
      <c r="AK168" s="20"/>
      <c r="AL168" s="19"/>
    </row>
    <row r="169" spans="5:38" ht="12.75" hidden="1">
      <c r="E169" s="20"/>
      <c r="F169" s="19"/>
      <c r="G169" s="20"/>
      <c r="H169" s="19"/>
      <c r="K169" s="20"/>
      <c r="L169" s="19"/>
      <c r="M169" s="20"/>
      <c r="N169" s="19"/>
      <c r="Q169" s="20"/>
      <c r="R169" s="19"/>
      <c r="S169" s="20"/>
      <c r="T169" s="19"/>
      <c r="W169" s="20"/>
      <c r="X169" s="19"/>
      <c r="Y169" s="20"/>
      <c r="Z169" s="19"/>
      <c r="AC169" s="20"/>
      <c r="AD169" s="19"/>
      <c r="AE169" s="20"/>
      <c r="AF169" s="19"/>
      <c r="AI169" s="20"/>
      <c r="AJ169" s="19"/>
      <c r="AK169" s="20"/>
      <c r="AL169" s="19"/>
    </row>
    <row r="170" spans="5:38" ht="12.75" hidden="1">
      <c r="E170" s="20"/>
      <c r="F170" s="19"/>
      <c r="G170" s="20"/>
      <c r="H170" s="19"/>
      <c r="K170" s="20"/>
      <c r="L170" s="19"/>
      <c r="M170" s="20"/>
      <c r="N170" s="19"/>
      <c r="Q170" s="20"/>
      <c r="R170" s="19"/>
      <c r="S170" s="20"/>
      <c r="T170" s="19"/>
      <c r="W170" s="20"/>
      <c r="X170" s="19"/>
      <c r="Y170" s="20"/>
      <c r="Z170" s="19"/>
      <c r="AC170" s="20"/>
      <c r="AD170" s="19"/>
      <c r="AE170" s="20"/>
      <c r="AF170" s="19"/>
      <c r="AI170" s="20"/>
      <c r="AJ170" s="19"/>
      <c r="AK170" s="20"/>
      <c r="AL170" s="19"/>
    </row>
    <row r="171" spans="5:38" ht="12.75" hidden="1">
      <c r="E171" s="20"/>
      <c r="F171" s="19"/>
      <c r="G171" s="20"/>
      <c r="H171" s="19"/>
      <c r="K171" s="20"/>
      <c r="L171" s="19"/>
      <c r="M171" s="20"/>
      <c r="N171" s="19"/>
      <c r="Q171" s="20"/>
      <c r="R171" s="19"/>
      <c r="S171" s="20"/>
      <c r="T171" s="19"/>
      <c r="W171" s="20"/>
      <c r="X171" s="19"/>
      <c r="Y171" s="20"/>
      <c r="Z171" s="19"/>
      <c r="AC171" s="20"/>
      <c r="AD171" s="19"/>
      <c r="AE171" s="20"/>
      <c r="AF171" s="19"/>
      <c r="AI171" s="20"/>
      <c r="AJ171" s="19"/>
      <c r="AK171" s="20"/>
      <c r="AL171" s="19"/>
    </row>
    <row r="172" spans="5:38" ht="12.75" hidden="1">
      <c r="E172" s="20"/>
      <c r="F172" s="19"/>
      <c r="G172" s="20"/>
      <c r="H172" s="19"/>
      <c r="K172" s="20"/>
      <c r="L172" s="19"/>
      <c r="M172" s="20"/>
      <c r="N172" s="19"/>
      <c r="Q172" s="20"/>
      <c r="R172" s="19"/>
      <c r="S172" s="20"/>
      <c r="T172" s="19"/>
      <c r="W172" s="20"/>
      <c r="X172" s="19"/>
      <c r="Y172" s="20"/>
      <c r="Z172" s="19"/>
      <c r="AC172" s="20"/>
      <c r="AD172" s="19"/>
      <c r="AE172" s="20"/>
      <c r="AF172" s="19"/>
      <c r="AI172" s="20"/>
      <c r="AJ172" s="19"/>
      <c r="AK172" s="20"/>
      <c r="AL172" s="19"/>
    </row>
    <row r="173" spans="5:38" ht="12.75" hidden="1">
      <c r="E173" s="20"/>
      <c r="F173" s="19"/>
      <c r="G173" s="20"/>
      <c r="H173" s="19"/>
      <c r="K173" s="20"/>
      <c r="L173" s="19"/>
      <c r="M173" s="20"/>
      <c r="N173" s="19"/>
      <c r="Q173" s="20"/>
      <c r="R173" s="19"/>
      <c r="S173" s="20"/>
      <c r="T173" s="19"/>
      <c r="W173" s="20"/>
      <c r="X173" s="19"/>
      <c r="Y173" s="20"/>
      <c r="Z173" s="19"/>
      <c r="AC173" s="20"/>
      <c r="AD173" s="19"/>
      <c r="AE173" s="20"/>
      <c r="AF173" s="19"/>
      <c r="AI173" s="20"/>
      <c r="AJ173" s="19"/>
      <c r="AK173" s="20"/>
      <c r="AL173" s="19"/>
    </row>
    <row r="174" spans="5:38" ht="12.75" hidden="1">
      <c r="E174" s="20"/>
      <c r="F174" s="19"/>
      <c r="G174" s="20"/>
      <c r="H174" s="19"/>
      <c r="K174" s="20"/>
      <c r="L174" s="19"/>
      <c r="M174" s="20"/>
      <c r="N174" s="19"/>
      <c r="Q174" s="20"/>
      <c r="R174" s="19"/>
      <c r="S174" s="20"/>
      <c r="T174" s="19"/>
      <c r="W174" s="20"/>
      <c r="X174" s="19"/>
      <c r="Y174" s="20"/>
      <c r="Z174" s="19"/>
      <c r="AC174" s="20"/>
      <c r="AD174" s="19"/>
      <c r="AE174" s="20"/>
      <c r="AF174" s="19"/>
      <c r="AI174" s="20"/>
      <c r="AJ174" s="19"/>
      <c r="AK174" s="20"/>
      <c r="AL174" s="19"/>
    </row>
    <row r="175" spans="5:38" ht="12.75" hidden="1">
      <c r="E175" s="20"/>
      <c r="F175" s="19"/>
      <c r="G175" s="20"/>
      <c r="H175" s="19"/>
      <c r="K175" s="20"/>
      <c r="L175" s="19"/>
      <c r="M175" s="20"/>
      <c r="N175" s="19"/>
      <c r="Q175" s="20"/>
      <c r="R175" s="19"/>
      <c r="S175" s="20"/>
      <c r="T175" s="19"/>
      <c r="W175" s="20"/>
      <c r="X175" s="19"/>
      <c r="Y175" s="20"/>
      <c r="Z175" s="19"/>
      <c r="AC175" s="20"/>
      <c r="AD175" s="19"/>
      <c r="AE175" s="20"/>
      <c r="AF175" s="19"/>
      <c r="AI175" s="20"/>
      <c r="AJ175" s="19"/>
      <c r="AK175" s="20"/>
      <c r="AL175" s="19"/>
    </row>
    <row r="176" spans="5:38" ht="12.75" hidden="1">
      <c r="E176" s="20"/>
      <c r="F176" s="19"/>
      <c r="G176" s="20"/>
      <c r="H176" s="19"/>
      <c r="K176" s="20"/>
      <c r="L176" s="19"/>
      <c r="M176" s="20"/>
      <c r="N176" s="19"/>
      <c r="Q176" s="20"/>
      <c r="R176" s="19"/>
      <c r="S176" s="20"/>
      <c r="T176" s="19"/>
      <c r="W176" s="20"/>
      <c r="X176" s="19"/>
      <c r="Y176" s="20"/>
      <c r="Z176" s="19"/>
      <c r="AC176" s="20"/>
      <c r="AD176" s="19"/>
      <c r="AE176" s="20"/>
      <c r="AF176" s="19"/>
      <c r="AI176" s="20"/>
      <c r="AJ176" s="19"/>
      <c r="AK176" s="20"/>
      <c r="AL176" s="19"/>
    </row>
    <row r="177" spans="5:38" ht="12.75" hidden="1">
      <c r="E177" s="20"/>
      <c r="F177" s="19"/>
      <c r="G177" s="20"/>
      <c r="H177" s="19"/>
      <c r="K177" s="20"/>
      <c r="L177" s="19"/>
      <c r="M177" s="20"/>
      <c r="N177" s="19"/>
      <c r="Q177" s="20"/>
      <c r="R177" s="19"/>
      <c r="S177" s="20"/>
      <c r="T177" s="19"/>
      <c r="W177" s="20"/>
      <c r="X177" s="19"/>
      <c r="Y177" s="20"/>
      <c r="Z177" s="19"/>
      <c r="AC177" s="20"/>
      <c r="AD177" s="19"/>
      <c r="AI177" s="20"/>
      <c r="AJ177" s="19"/>
      <c r="AK177" s="20"/>
      <c r="AL177" s="19"/>
    </row>
    <row r="178" spans="7:36" ht="12.75" hidden="1">
      <c r="G178" s="20"/>
      <c r="H178" s="19"/>
      <c r="K178" s="20"/>
      <c r="L178" s="19"/>
      <c r="AC178" s="20"/>
      <c r="AD178" s="19"/>
      <c r="AI178" s="20"/>
      <c r="AJ178" s="19"/>
    </row>
    <row r="179" ht="12.75" hidden="1"/>
    <row r="180" ht="12.75" hidden="1"/>
    <row r="181" ht="12.75" hidden="1"/>
    <row r="182" ht="12.75" hidden="1"/>
    <row r="183" ht="12.75" hidden="1"/>
    <row r="184" ht="12.75" hidden="1"/>
  </sheetData>
  <sheetProtection password="C79A" sheet="1" objects="1" scenarios="1"/>
  <mergeCells count="21">
    <mergeCell ref="M1:N1"/>
    <mergeCell ref="O1:P1"/>
    <mergeCell ref="A1:B1"/>
    <mergeCell ref="C1:D1"/>
    <mergeCell ref="E1:F1"/>
    <mergeCell ref="G1:H1"/>
    <mergeCell ref="AM1:AN1"/>
    <mergeCell ref="Y1:Z1"/>
    <mergeCell ref="AA1:AB1"/>
    <mergeCell ref="AC1:AD1"/>
    <mergeCell ref="AE1:AF1"/>
    <mergeCell ref="A36:H37"/>
    <mergeCell ref="AG1:AH1"/>
    <mergeCell ref="AI1:AJ1"/>
    <mergeCell ref="AK1:AL1"/>
    <mergeCell ref="Q1:R1"/>
    <mergeCell ref="S1:T1"/>
    <mergeCell ref="U1:V1"/>
    <mergeCell ref="W1:X1"/>
    <mergeCell ref="I1:J1"/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92"/>
  <sheetViews>
    <sheetView showGridLines="0" showRowColHeaders="0" workbookViewId="0" topLeftCell="A1">
      <pane ySplit="1" topLeftCell="BM2" activePane="bottomLeft" state="frozen"/>
      <selection pane="topLeft" activeCell="B19" sqref="B19"/>
      <selection pane="bottomLeft" activeCell="A2" sqref="A2"/>
    </sheetView>
  </sheetViews>
  <sheetFormatPr defaultColWidth="9.140625" defaultRowHeight="12.75" zeroHeight="1"/>
  <cols>
    <col min="1" max="1" width="6.421875" style="75" customWidth="1"/>
    <col min="2" max="2" width="72.421875" style="18" customWidth="1"/>
    <col min="3" max="16384" width="0" style="18" hidden="1" customWidth="1"/>
  </cols>
  <sheetData>
    <row r="1" spans="1:2" ht="15" customHeight="1">
      <c r="A1" s="122" t="s">
        <v>740</v>
      </c>
      <c r="B1" s="123" t="s">
        <v>1924</v>
      </c>
    </row>
    <row r="2" spans="1:2" ht="39.75" customHeight="1">
      <c r="A2" s="124">
        <v>10</v>
      </c>
      <c r="B2" s="125" t="s">
        <v>1923</v>
      </c>
    </row>
    <row r="3" spans="1:2" ht="19.5" customHeight="1">
      <c r="A3" s="124">
        <v>11</v>
      </c>
      <c r="B3" s="125" t="s">
        <v>980</v>
      </c>
    </row>
    <row r="4" spans="1:2" ht="19.5" customHeight="1">
      <c r="A4" s="124">
        <v>20</v>
      </c>
      <c r="B4" s="125" t="s">
        <v>973</v>
      </c>
    </row>
    <row r="5" spans="1:2" ht="30" customHeight="1">
      <c r="A5" s="124">
        <v>21</v>
      </c>
      <c r="B5" s="125" t="s">
        <v>979</v>
      </c>
    </row>
    <row r="6" spans="1:2" ht="30" customHeight="1">
      <c r="A6" s="124">
        <v>22</v>
      </c>
      <c r="B6" s="125" t="s">
        <v>978</v>
      </c>
    </row>
    <row r="7" spans="1:2" ht="19.5" customHeight="1">
      <c r="A7" s="124">
        <v>30</v>
      </c>
      <c r="B7" s="125" t="s">
        <v>974</v>
      </c>
    </row>
    <row r="8" spans="1:2" ht="30" customHeight="1">
      <c r="A8" s="124">
        <v>31</v>
      </c>
      <c r="B8" s="125" t="s">
        <v>977</v>
      </c>
    </row>
    <row r="9" spans="1:2" ht="30" customHeight="1">
      <c r="A9" s="124">
        <v>32</v>
      </c>
      <c r="B9" s="125" t="s">
        <v>976</v>
      </c>
    </row>
    <row r="10" spans="1:2" ht="19.5" customHeight="1">
      <c r="A10" s="124">
        <v>40</v>
      </c>
      <c r="B10" s="125" t="s">
        <v>975</v>
      </c>
    </row>
    <row r="11" spans="1:2" ht="12.75" customHeight="1" hidden="1">
      <c r="A11" s="124">
        <v>32</v>
      </c>
      <c r="B11" s="125" t="s">
        <v>1925</v>
      </c>
    </row>
    <row r="12" spans="1:2" ht="12.75" customHeight="1" hidden="1">
      <c r="A12" s="113"/>
      <c r="B12" s="114"/>
    </row>
    <row r="13" spans="1:2" ht="12.75" customHeight="1" hidden="1">
      <c r="A13" s="113"/>
      <c r="B13" s="114"/>
    </row>
    <row r="14" spans="1:2" ht="12.75" customHeight="1" hidden="1">
      <c r="A14" s="113"/>
      <c r="B14" s="114"/>
    </row>
    <row r="15" spans="1:2" ht="12.75" customHeight="1" hidden="1">
      <c r="A15" s="113"/>
      <c r="B15" s="114"/>
    </row>
    <row r="16" spans="1:2" ht="12.75" customHeight="1" hidden="1">
      <c r="A16" s="113"/>
      <c r="B16" s="114"/>
    </row>
    <row r="17" spans="1:2" ht="12.75" customHeight="1" hidden="1">
      <c r="A17" s="113"/>
      <c r="B17" s="114"/>
    </row>
    <row r="18" spans="1:2" ht="12.75" customHeight="1" hidden="1">
      <c r="A18" s="113"/>
      <c r="B18" s="114"/>
    </row>
    <row r="19" spans="1:2" ht="12.75" customHeight="1" hidden="1">
      <c r="A19" s="113"/>
      <c r="B19" s="114"/>
    </row>
    <row r="20" spans="1:2" ht="12.75" customHeight="1" hidden="1">
      <c r="A20" s="113"/>
      <c r="B20" s="114"/>
    </row>
    <row r="21" spans="1:2" ht="12.75" customHeight="1" hidden="1">
      <c r="A21" s="113"/>
      <c r="B21" s="114"/>
    </row>
    <row r="22" spans="1:2" ht="12.75" customHeight="1" hidden="1">
      <c r="A22" s="113"/>
      <c r="B22" s="114"/>
    </row>
    <row r="23" spans="1:2" ht="12.75" customHeight="1" hidden="1">
      <c r="A23" s="113"/>
      <c r="B23" s="114"/>
    </row>
    <row r="24" spans="1:2" ht="12.75" customHeight="1" hidden="1">
      <c r="A24" s="113"/>
      <c r="B24" s="114"/>
    </row>
    <row r="25" spans="1:2" ht="12.75" customHeight="1" hidden="1">
      <c r="A25" s="113"/>
      <c r="B25" s="114"/>
    </row>
    <row r="26" spans="1:2" ht="12.75" customHeight="1" hidden="1">
      <c r="A26" s="113"/>
      <c r="B26" s="114"/>
    </row>
    <row r="27" spans="1:2" ht="12.75" customHeight="1" hidden="1">
      <c r="A27" s="113"/>
      <c r="B27" s="114"/>
    </row>
    <row r="28" spans="1:2" ht="12.75" customHeight="1" hidden="1">
      <c r="A28" s="113"/>
      <c r="B28" s="114"/>
    </row>
    <row r="29" spans="1:2" ht="12.75" customHeight="1" hidden="1">
      <c r="A29" s="113"/>
      <c r="B29" s="114"/>
    </row>
    <row r="30" spans="1:2" ht="12.75" customHeight="1" hidden="1">
      <c r="A30" s="113"/>
      <c r="B30" s="114"/>
    </row>
    <row r="31" spans="1:2" ht="12.75" customHeight="1" hidden="1">
      <c r="A31" s="113"/>
      <c r="B31" s="114"/>
    </row>
    <row r="32" spans="1:2" ht="12.75" customHeight="1" hidden="1">
      <c r="A32" s="113"/>
      <c r="B32" s="114"/>
    </row>
    <row r="33" spans="1:2" ht="12.75" customHeight="1" hidden="1">
      <c r="A33" s="113"/>
      <c r="B33" s="114"/>
    </row>
    <row r="34" spans="1:2" ht="12.75" customHeight="1" hidden="1">
      <c r="A34" s="113"/>
      <c r="B34" s="114"/>
    </row>
    <row r="35" spans="1:2" ht="12.75" customHeight="1" hidden="1">
      <c r="A35" s="113"/>
      <c r="B35" s="114"/>
    </row>
    <row r="36" spans="1:2" ht="12.75" customHeight="1" hidden="1">
      <c r="A36" s="113"/>
      <c r="B36" s="114"/>
    </row>
    <row r="37" spans="1:2" ht="12.75" customHeight="1" hidden="1">
      <c r="A37" s="113"/>
      <c r="B37" s="114"/>
    </row>
    <row r="38" spans="1:2" ht="12.75" customHeight="1" hidden="1">
      <c r="A38" s="113"/>
      <c r="B38" s="114"/>
    </row>
    <row r="39" spans="1:2" ht="12.75" customHeight="1" hidden="1">
      <c r="A39" s="113"/>
      <c r="B39" s="114"/>
    </row>
    <row r="40" spans="1:2" ht="12.75" customHeight="1" hidden="1">
      <c r="A40" s="113"/>
      <c r="B40" s="114"/>
    </row>
    <row r="41" spans="1:2" ht="12.75" customHeight="1" hidden="1">
      <c r="A41" s="113"/>
      <c r="B41" s="114"/>
    </row>
    <row r="42" spans="1:2" ht="12.75" customHeight="1" hidden="1">
      <c r="A42" s="113"/>
      <c r="B42" s="114"/>
    </row>
    <row r="43" spans="1:2" ht="12.75" customHeight="1" hidden="1">
      <c r="A43" s="113"/>
      <c r="B43" s="114"/>
    </row>
    <row r="44" spans="1:2" ht="12.75" customHeight="1" hidden="1">
      <c r="A44" s="113"/>
      <c r="B44" s="114"/>
    </row>
    <row r="45" spans="1:2" ht="12.75" customHeight="1" hidden="1">
      <c r="A45" s="113"/>
      <c r="B45" s="114"/>
    </row>
    <row r="46" spans="1:2" ht="12.75" customHeight="1" hidden="1">
      <c r="A46" s="113"/>
      <c r="B46" s="114"/>
    </row>
    <row r="47" spans="1:2" ht="12.75" customHeight="1" hidden="1">
      <c r="A47" s="113"/>
      <c r="B47" s="114"/>
    </row>
    <row r="48" spans="1:2" ht="12.75" customHeight="1" hidden="1">
      <c r="A48" s="113"/>
      <c r="B48" s="114"/>
    </row>
    <row r="49" spans="1:2" ht="12.75" customHeight="1" hidden="1">
      <c r="A49" s="113"/>
      <c r="B49" s="114"/>
    </row>
    <row r="50" spans="1:2" ht="12.75" customHeight="1" hidden="1">
      <c r="A50" s="113"/>
      <c r="B50" s="114"/>
    </row>
    <row r="51" spans="1:2" ht="12.75" customHeight="1" hidden="1">
      <c r="A51" s="113"/>
      <c r="B51" s="114"/>
    </row>
    <row r="52" spans="1:2" ht="12.75" customHeight="1" hidden="1">
      <c r="A52" s="113"/>
      <c r="B52" s="114"/>
    </row>
    <row r="53" spans="1:2" ht="12.75" customHeight="1" hidden="1">
      <c r="A53" s="113"/>
      <c r="B53" s="114"/>
    </row>
    <row r="54" spans="1:2" ht="12.75" customHeight="1" hidden="1">
      <c r="A54" s="113"/>
      <c r="B54" s="114"/>
    </row>
    <row r="55" spans="1:2" ht="12.75" customHeight="1" hidden="1">
      <c r="A55" s="113"/>
      <c r="B55" s="114"/>
    </row>
    <row r="56" spans="1:2" ht="12.75" customHeight="1" hidden="1">
      <c r="A56" s="113"/>
      <c r="B56" s="114"/>
    </row>
    <row r="57" spans="1:2" ht="12.75" customHeight="1" hidden="1">
      <c r="A57" s="113"/>
      <c r="B57" s="114"/>
    </row>
    <row r="58" spans="1:2" ht="12.75" customHeight="1" hidden="1">
      <c r="A58" s="113"/>
      <c r="B58" s="114"/>
    </row>
    <row r="59" spans="1:2" ht="12.75" customHeight="1" hidden="1">
      <c r="A59" s="113"/>
      <c r="B59" s="114"/>
    </row>
    <row r="60" spans="1:2" ht="12.75" customHeight="1" hidden="1">
      <c r="A60" s="113"/>
      <c r="B60" s="114"/>
    </row>
    <row r="61" spans="1:2" ht="12.75" customHeight="1" hidden="1">
      <c r="A61" s="113"/>
      <c r="B61" s="114"/>
    </row>
    <row r="62" spans="1:2" ht="12.75" customHeight="1" hidden="1">
      <c r="A62" s="113"/>
      <c r="B62" s="114"/>
    </row>
    <row r="63" spans="1:2" ht="12.75" customHeight="1" hidden="1">
      <c r="A63" s="113"/>
      <c r="B63" s="114"/>
    </row>
    <row r="64" spans="1:2" ht="12.75" customHeight="1" hidden="1">
      <c r="A64" s="113"/>
      <c r="B64" s="114"/>
    </row>
    <row r="65" spans="1:2" ht="12.75" customHeight="1" hidden="1">
      <c r="A65" s="113"/>
      <c r="B65" s="114"/>
    </row>
    <row r="66" spans="1:2" ht="12.75" customHeight="1" hidden="1">
      <c r="A66" s="113"/>
      <c r="B66" s="114"/>
    </row>
    <row r="67" spans="1:2" ht="12.75" customHeight="1" hidden="1">
      <c r="A67" s="113"/>
      <c r="B67" s="114"/>
    </row>
    <row r="68" spans="1:2" ht="12.75" customHeight="1" hidden="1">
      <c r="A68" s="113"/>
      <c r="B68" s="114"/>
    </row>
    <row r="69" spans="1:2" ht="12.75" customHeight="1" hidden="1">
      <c r="A69" s="113"/>
      <c r="B69" s="114"/>
    </row>
    <row r="70" spans="1:2" ht="12.75" customHeight="1" hidden="1">
      <c r="A70" s="113"/>
      <c r="B70" s="114"/>
    </row>
    <row r="71" spans="1:2" ht="12.75" customHeight="1" hidden="1">
      <c r="A71" s="113"/>
      <c r="B71" s="114"/>
    </row>
    <row r="72" spans="1:2" ht="12.75" customHeight="1" hidden="1">
      <c r="A72" s="113"/>
      <c r="B72" s="114"/>
    </row>
    <row r="73" spans="1:2" ht="12.75" customHeight="1" hidden="1">
      <c r="A73" s="113"/>
      <c r="B73" s="114"/>
    </row>
    <row r="74" spans="1:2" ht="12.75" customHeight="1" hidden="1">
      <c r="A74" s="113"/>
      <c r="B74" s="114"/>
    </row>
    <row r="75" spans="1:2" ht="12.75" customHeight="1" hidden="1">
      <c r="A75" s="113"/>
      <c r="B75" s="114"/>
    </row>
    <row r="76" spans="1:2" ht="12.75" customHeight="1" hidden="1">
      <c r="A76" s="113"/>
      <c r="B76" s="114"/>
    </row>
    <row r="77" spans="1:2" ht="12.75" customHeight="1" hidden="1">
      <c r="A77" s="113"/>
      <c r="B77" s="114"/>
    </row>
    <row r="78" spans="1:2" ht="12.75" customHeight="1" hidden="1">
      <c r="A78" s="113"/>
      <c r="B78" s="114"/>
    </row>
    <row r="79" spans="1:2" ht="12.75" customHeight="1" hidden="1">
      <c r="A79" s="113"/>
      <c r="B79" s="114"/>
    </row>
    <row r="80" spans="1:2" ht="12.75" customHeight="1" hidden="1">
      <c r="A80" s="113"/>
      <c r="B80" s="114"/>
    </row>
    <row r="81" spans="1:2" ht="12.75" customHeight="1" hidden="1">
      <c r="A81" s="113"/>
      <c r="B81" s="114"/>
    </row>
    <row r="82" spans="1:2" ht="12.75" customHeight="1" hidden="1">
      <c r="A82" s="113"/>
      <c r="B82" s="114"/>
    </row>
    <row r="83" spans="1:2" ht="12.75" customHeight="1" hidden="1">
      <c r="A83" s="113"/>
      <c r="B83" s="114"/>
    </row>
    <row r="84" spans="1:2" ht="12.75" customHeight="1" hidden="1">
      <c r="A84" s="113"/>
      <c r="B84" s="114"/>
    </row>
    <row r="85" spans="1:2" ht="12.75" customHeight="1" hidden="1">
      <c r="A85" s="113"/>
      <c r="B85" s="114"/>
    </row>
    <row r="86" spans="1:2" ht="12.75" customHeight="1" hidden="1">
      <c r="A86" s="113"/>
      <c r="B86" s="114"/>
    </row>
    <row r="87" spans="1:2" ht="12.75" customHeight="1" hidden="1">
      <c r="A87" s="113"/>
      <c r="B87" s="114"/>
    </row>
    <row r="88" spans="1:2" ht="12.75" customHeight="1" hidden="1">
      <c r="A88" s="113"/>
      <c r="B88" s="114"/>
    </row>
    <row r="89" spans="1:2" ht="12.75" customHeight="1" hidden="1">
      <c r="A89" s="113"/>
      <c r="B89" s="114"/>
    </row>
    <row r="90" spans="1:2" ht="12.75" customHeight="1" hidden="1">
      <c r="A90" s="113"/>
      <c r="B90" s="114"/>
    </row>
    <row r="91" spans="1:2" ht="12.75" customHeight="1" hidden="1">
      <c r="A91" s="113"/>
      <c r="B91" s="114"/>
    </row>
    <row r="92" spans="1:2" ht="12.75" customHeight="1" hidden="1">
      <c r="A92" s="113"/>
      <c r="B92" s="114"/>
    </row>
    <row r="93" spans="1:2" ht="12.75" customHeight="1" hidden="1">
      <c r="A93" s="113"/>
      <c r="B93" s="114"/>
    </row>
    <row r="94" spans="1:2" ht="12.75" customHeight="1" hidden="1">
      <c r="A94" s="113"/>
      <c r="B94" s="114"/>
    </row>
    <row r="95" spans="1:2" ht="12.75" customHeight="1" hidden="1">
      <c r="A95" s="113"/>
      <c r="B95" s="114"/>
    </row>
    <row r="96" spans="1:2" ht="12.75" customHeight="1" hidden="1">
      <c r="A96" s="113"/>
      <c r="B96" s="114"/>
    </row>
    <row r="97" spans="1:2" ht="12.75" customHeight="1" hidden="1">
      <c r="A97" s="113"/>
      <c r="B97" s="114"/>
    </row>
    <row r="98" spans="1:2" ht="12.75" customHeight="1" hidden="1">
      <c r="A98" s="113"/>
      <c r="B98" s="114"/>
    </row>
    <row r="99" spans="1:2" ht="12.75" customHeight="1" hidden="1">
      <c r="A99" s="113"/>
      <c r="B99" s="114"/>
    </row>
    <row r="100" spans="1:2" ht="12.75" customHeight="1" hidden="1">
      <c r="A100" s="113"/>
      <c r="B100" s="114"/>
    </row>
    <row r="101" spans="1:2" ht="12.75" customHeight="1" hidden="1">
      <c r="A101" s="113"/>
      <c r="B101" s="114"/>
    </row>
    <row r="102" spans="1:2" ht="12.75" customHeight="1" hidden="1">
      <c r="A102" s="113"/>
      <c r="B102" s="114"/>
    </row>
    <row r="103" spans="1:2" ht="12.75" customHeight="1" hidden="1">
      <c r="A103" s="113"/>
      <c r="B103" s="114"/>
    </row>
    <row r="104" spans="1:2" ht="12.75" customHeight="1" hidden="1">
      <c r="A104" s="113"/>
      <c r="B104" s="114"/>
    </row>
    <row r="105" spans="1:2" ht="12.75" customHeight="1" hidden="1">
      <c r="A105" s="113"/>
      <c r="B105" s="114"/>
    </row>
    <row r="106" spans="1:2" ht="12.75" customHeight="1" hidden="1">
      <c r="A106" s="113"/>
      <c r="B106" s="114"/>
    </row>
    <row r="107" spans="1:2" ht="12.75" customHeight="1" hidden="1">
      <c r="A107" s="113"/>
      <c r="B107" s="114"/>
    </row>
    <row r="108" spans="1:2" ht="12.75" customHeight="1" hidden="1">
      <c r="A108" s="113"/>
      <c r="B108" s="114"/>
    </row>
    <row r="109" spans="1:2" ht="12.75" customHeight="1" hidden="1">
      <c r="A109" s="113"/>
      <c r="B109" s="114"/>
    </row>
    <row r="110" spans="1:2" ht="12.75" customHeight="1" hidden="1">
      <c r="A110" s="113"/>
      <c r="B110" s="114"/>
    </row>
    <row r="111" spans="1:2" ht="12.75" customHeight="1" hidden="1">
      <c r="A111" s="113"/>
      <c r="B111" s="114"/>
    </row>
    <row r="112" spans="1:2" ht="12.75" customHeight="1" hidden="1">
      <c r="A112" s="113"/>
      <c r="B112" s="114"/>
    </row>
    <row r="113" spans="1:2" ht="12.75" customHeight="1" hidden="1">
      <c r="A113" s="113"/>
      <c r="B113" s="114"/>
    </row>
    <row r="114" spans="1:2" ht="12.75" customHeight="1" hidden="1">
      <c r="A114" s="113"/>
      <c r="B114" s="114"/>
    </row>
    <row r="115" spans="1:2" ht="12.75" customHeight="1" hidden="1">
      <c r="A115" s="113"/>
      <c r="B115" s="114"/>
    </row>
    <row r="116" spans="1:2" ht="12.75" customHeight="1" hidden="1">
      <c r="A116" s="113"/>
      <c r="B116" s="114"/>
    </row>
    <row r="117" spans="1:2" ht="12.75" customHeight="1" hidden="1">
      <c r="A117" s="113"/>
      <c r="B117" s="114"/>
    </row>
    <row r="118" spans="1:2" ht="12.75" customHeight="1" hidden="1">
      <c r="A118" s="113"/>
      <c r="B118" s="114"/>
    </row>
    <row r="119" spans="1:2" ht="12.75" customHeight="1" hidden="1">
      <c r="A119" s="113"/>
      <c r="B119" s="114"/>
    </row>
    <row r="120" spans="1:2" ht="12.75" customHeight="1" hidden="1">
      <c r="A120" s="113"/>
      <c r="B120" s="114"/>
    </row>
    <row r="121" spans="1:2" ht="12.75" customHeight="1" hidden="1">
      <c r="A121" s="113"/>
      <c r="B121" s="114"/>
    </row>
    <row r="122" spans="1:2" ht="12.75" customHeight="1" hidden="1">
      <c r="A122" s="113"/>
      <c r="B122" s="114"/>
    </row>
    <row r="123" spans="1:2" ht="12.75" customHeight="1" hidden="1">
      <c r="A123" s="113"/>
      <c r="B123" s="114"/>
    </row>
    <row r="124" spans="1:2" ht="12.75" customHeight="1" hidden="1">
      <c r="A124" s="113"/>
      <c r="B124" s="114"/>
    </row>
    <row r="125" spans="1:2" ht="12.75" customHeight="1" hidden="1">
      <c r="A125" s="113"/>
      <c r="B125" s="114"/>
    </row>
    <row r="126" spans="1:2" ht="12.75" customHeight="1" hidden="1">
      <c r="A126" s="113"/>
      <c r="B126" s="114"/>
    </row>
    <row r="127" spans="1:2" ht="12.75" customHeight="1" hidden="1">
      <c r="A127" s="113"/>
      <c r="B127" s="114"/>
    </row>
    <row r="128" spans="1:2" ht="12.75" customHeight="1" hidden="1">
      <c r="A128" s="113"/>
      <c r="B128" s="114"/>
    </row>
    <row r="129" spans="1:2" ht="12.75" customHeight="1" hidden="1">
      <c r="A129" s="113"/>
      <c r="B129" s="114"/>
    </row>
    <row r="130" spans="1:2" ht="12.75" customHeight="1" hidden="1">
      <c r="A130" s="113"/>
      <c r="B130" s="114"/>
    </row>
    <row r="131" spans="1:2" ht="12.75" customHeight="1" hidden="1">
      <c r="A131" s="113"/>
      <c r="B131" s="114"/>
    </row>
    <row r="132" spans="1:2" ht="12.75" customHeight="1" hidden="1">
      <c r="A132" s="113"/>
      <c r="B132" s="114"/>
    </row>
    <row r="133" spans="1:2" ht="12.75" customHeight="1" hidden="1">
      <c r="A133" s="113"/>
      <c r="B133" s="114"/>
    </row>
    <row r="134" spans="1:2" ht="12.75" customHeight="1" hidden="1">
      <c r="A134" s="113"/>
      <c r="B134" s="114"/>
    </row>
    <row r="135" spans="1:2" ht="12.75" customHeight="1" hidden="1">
      <c r="A135" s="113"/>
      <c r="B135" s="114"/>
    </row>
    <row r="136" spans="1:2" ht="12.75" customHeight="1" hidden="1">
      <c r="A136" s="113"/>
      <c r="B136" s="114"/>
    </row>
    <row r="137" spans="1:2" ht="12.75" customHeight="1" hidden="1">
      <c r="A137" s="113"/>
      <c r="B137" s="114"/>
    </row>
    <row r="138" spans="1:2" ht="12.75" customHeight="1" hidden="1">
      <c r="A138" s="113"/>
      <c r="B138" s="114"/>
    </row>
    <row r="139" spans="1:2" ht="12.75" customHeight="1" hidden="1">
      <c r="A139" s="113"/>
      <c r="B139" s="114"/>
    </row>
    <row r="140" spans="1:2" ht="12.75" customHeight="1" hidden="1">
      <c r="A140" s="113"/>
      <c r="B140" s="114"/>
    </row>
    <row r="141" spans="1:2" ht="12.75" customHeight="1" hidden="1">
      <c r="A141" s="113"/>
      <c r="B141" s="114"/>
    </row>
    <row r="142" spans="1:2" ht="12.75" customHeight="1" hidden="1">
      <c r="A142" s="113"/>
      <c r="B142" s="114"/>
    </row>
    <row r="143" spans="1:2" ht="12.75" customHeight="1" hidden="1">
      <c r="A143" s="113"/>
      <c r="B143" s="114"/>
    </row>
    <row r="144" spans="1:2" ht="12.75" customHeight="1" hidden="1">
      <c r="A144" s="113"/>
      <c r="B144" s="114"/>
    </row>
    <row r="145" spans="1:2" ht="12.75" customHeight="1" hidden="1">
      <c r="A145" s="113"/>
      <c r="B145" s="114"/>
    </row>
    <row r="146" spans="1:2" ht="12.75" customHeight="1" hidden="1">
      <c r="A146" s="113"/>
      <c r="B146" s="114"/>
    </row>
    <row r="147" spans="1:2" ht="12.75" customHeight="1" hidden="1">
      <c r="A147" s="113"/>
      <c r="B147" s="114"/>
    </row>
    <row r="148" spans="1:2" ht="12.75" customHeight="1" hidden="1">
      <c r="A148" s="113"/>
      <c r="B148" s="114"/>
    </row>
    <row r="149" spans="1:2" ht="12.75" customHeight="1" hidden="1">
      <c r="A149" s="113"/>
      <c r="B149" s="114"/>
    </row>
    <row r="150" spans="1:2" ht="12.75" customHeight="1" hidden="1">
      <c r="A150" s="113"/>
      <c r="B150" s="114"/>
    </row>
    <row r="151" spans="1:2" ht="12.75" customHeight="1" hidden="1">
      <c r="A151" s="113"/>
      <c r="B151" s="114"/>
    </row>
    <row r="152" spans="1:2" ht="12.75" customHeight="1" hidden="1">
      <c r="A152" s="113"/>
      <c r="B152" s="114"/>
    </row>
    <row r="153" spans="1:2" ht="12.75" customHeight="1" hidden="1">
      <c r="A153" s="113"/>
      <c r="B153" s="114"/>
    </row>
    <row r="154" spans="1:2" ht="12.75" customHeight="1" hidden="1">
      <c r="A154" s="113"/>
      <c r="B154" s="114"/>
    </row>
    <row r="155" spans="1:2" ht="12.75" customHeight="1" hidden="1">
      <c r="A155" s="113"/>
      <c r="B155" s="114"/>
    </row>
    <row r="156" spans="1:2" ht="12.75" customHeight="1" hidden="1">
      <c r="A156" s="113"/>
      <c r="B156" s="114"/>
    </row>
    <row r="157" spans="1:2" ht="12.75" customHeight="1" hidden="1">
      <c r="A157" s="113"/>
      <c r="B157" s="114"/>
    </row>
    <row r="158" spans="1:2" ht="12.75" customHeight="1" hidden="1">
      <c r="A158" s="113"/>
      <c r="B158" s="114"/>
    </row>
    <row r="159" spans="1:2" ht="12.75" customHeight="1" hidden="1">
      <c r="A159" s="113"/>
      <c r="B159" s="114"/>
    </row>
    <row r="160" spans="1:2" ht="12.75" customHeight="1" hidden="1">
      <c r="A160" s="113"/>
      <c r="B160" s="114"/>
    </row>
    <row r="161" spans="1:2" ht="12.75" customHeight="1" hidden="1">
      <c r="A161" s="113"/>
      <c r="B161" s="114"/>
    </row>
    <row r="162" spans="1:2" ht="12.75" customHeight="1" hidden="1">
      <c r="A162" s="113"/>
      <c r="B162" s="114"/>
    </row>
    <row r="163" spans="1:2" ht="12.75" customHeight="1" hidden="1">
      <c r="A163" s="113"/>
      <c r="B163" s="114"/>
    </row>
    <row r="164" spans="1:2" ht="12.75" customHeight="1" hidden="1">
      <c r="A164" s="113"/>
      <c r="B164" s="114"/>
    </row>
    <row r="165" spans="1:2" ht="12.75" customHeight="1" hidden="1">
      <c r="A165" s="113"/>
      <c r="B165" s="114"/>
    </row>
    <row r="166" spans="1:2" ht="12.75" customHeight="1" hidden="1">
      <c r="A166" s="113"/>
      <c r="B166" s="114"/>
    </row>
    <row r="167" spans="1:2" ht="12.75" customHeight="1" hidden="1">
      <c r="A167" s="113"/>
      <c r="B167" s="114"/>
    </row>
    <row r="168" spans="1:2" ht="12.75" customHeight="1" hidden="1">
      <c r="A168" s="113"/>
      <c r="B168" s="114"/>
    </row>
    <row r="169" spans="1:2" ht="12.75" customHeight="1" hidden="1">
      <c r="A169" s="113"/>
      <c r="B169" s="114"/>
    </row>
    <row r="170" spans="1:2" ht="12.75" customHeight="1" hidden="1">
      <c r="A170" s="113"/>
      <c r="B170" s="114"/>
    </row>
    <row r="171" spans="1:2" ht="12.75" customHeight="1" hidden="1">
      <c r="A171" s="113"/>
      <c r="B171" s="114"/>
    </row>
    <row r="172" spans="1:2" ht="12.75" customHeight="1" hidden="1">
      <c r="A172" s="113"/>
      <c r="B172" s="114"/>
    </row>
    <row r="173" spans="1:2" ht="12.75" customHeight="1" hidden="1">
      <c r="A173" s="113"/>
      <c r="B173" s="114"/>
    </row>
    <row r="174" spans="1:2" ht="12.75" customHeight="1" hidden="1">
      <c r="A174" s="113"/>
      <c r="B174" s="114"/>
    </row>
    <row r="175" spans="1:2" ht="12.75" customHeight="1" hidden="1">
      <c r="A175" s="113"/>
      <c r="B175" s="114"/>
    </row>
    <row r="176" spans="1:2" ht="12.75" customHeight="1" hidden="1">
      <c r="A176" s="113"/>
      <c r="B176" s="114"/>
    </row>
    <row r="177" spans="1:2" ht="12.75" customHeight="1" hidden="1">
      <c r="A177" s="113"/>
      <c r="B177" s="114"/>
    </row>
    <row r="178" spans="1:2" ht="12.75" customHeight="1" hidden="1">
      <c r="A178" s="113"/>
      <c r="B178" s="114"/>
    </row>
    <row r="179" spans="1:2" ht="12.75" customHeight="1" hidden="1">
      <c r="A179" s="113"/>
      <c r="B179" s="114"/>
    </row>
    <row r="180" spans="1:2" ht="12.75" customHeight="1" hidden="1">
      <c r="A180" s="113"/>
      <c r="B180" s="114"/>
    </row>
    <row r="181" spans="1:2" ht="12.75" customHeight="1" hidden="1">
      <c r="A181" s="113"/>
      <c r="B181" s="114"/>
    </row>
    <row r="182" spans="1:2" ht="12.75" customHeight="1" hidden="1">
      <c r="A182" s="113"/>
      <c r="B182" s="114"/>
    </row>
    <row r="183" spans="1:2" ht="12.75" customHeight="1" hidden="1">
      <c r="A183" s="113"/>
      <c r="B183" s="114"/>
    </row>
    <row r="184" spans="1:2" ht="12.75" customHeight="1" hidden="1">
      <c r="A184" s="113"/>
      <c r="B184" s="114"/>
    </row>
    <row r="185" spans="1:2" ht="12.75" customHeight="1" hidden="1">
      <c r="A185" s="113"/>
      <c r="B185" s="114"/>
    </row>
    <row r="186" spans="1:2" ht="12.75" customHeight="1" hidden="1">
      <c r="A186" s="113"/>
      <c r="B186" s="114"/>
    </row>
    <row r="187" spans="1:2" ht="12.75" customHeight="1" hidden="1">
      <c r="A187" s="113"/>
      <c r="B187" s="114"/>
    </row>
    <row r="188" spans="1:2" ht="12.75" customHeight="1" hidden="1">
      <c r="A188" s="113"/>
      <c r="B188" s="114"/>
    </row>
    <row r="189" spans="1:2" ht="12.75" customHeight="1" hidden="1">
      <c r="A189" s="113"/>
      <c r="B189" s="114"/>
    </row>
    <row r="190" spans="1:2" ht="12.75" customHeight="1" hidden="1">
      <c r="A190" s="113"/>
      <c r="B190" s="114"/>
    </row>
    <row r="191" spans="1:2" ht="12.75" customHeight="1" hidden="1">
      <c r="A191" s="113"/>
      <c r="B191" s="114"/>
    </row>
    <row r="192" spans="1:2" ht="12.75" customHeight="1" hidden="1">
      <c r="A192" s="113"/>
      <c r="B192" s="114"/>
    </row>
    <row r="193" spans="1:2" ht="12.75" customHeight="1" hidden="1">
      <c r="A193" s="113"/>
      <c r="B193" s="114"/>
    </row>
    <row r="194" spans="1:2" ht="12.75" customHeight="1" hidden="1">
      <c r="A194" s="113"/>
      <c r="B194" s="114"/>
    </row>
    <row r="195" spans="1:2" ht="12.75" customHeight="1" hidden="1">
      <c r="A195" s="113"/>
      <c r="B195" s="114"/>
    </row>
    <row r="196" spans="1:2" ht="12.75" customHeight="1" hidden="1">
      <c r="A196" s="113"/>
      <c r="B196" s="114"/>
    </row>
    <row r="197" spans="1:2" ht="12.75" customHeight="1" hidden="1">
      <c r="A197" s="113"/>
      <c r="B197" s="114"/>
    </row>
    <row r="198" spans="1:2" ht="12.75" customHeight="1" hidden="1">
      <c r="A198" s="113"/>
      <c r="B198" s="114"/>
    </row>
    <row r="199" spans="1:2" ht="12.75" customHeight="1" hidden="1">
      <c r="A199" s="113"/>
      <c r="B199" s="114"/>
    </row>
    <row r="200" spans="1:2" ht="12.75" customHeight="1" hidden="1">
      <c r="A200" s="113"/>
      <c r="B200" s="114"/>
    </row>
    <row r="201" spans="1:2" ht="12.75" customHeight="1" hidden="1">
      <c r="A201" s="113"/>
      <c r="B201" s="114"/>
    </row>
    <row r="202" spans="1:2" ht="12.75" customHeight="1" hidden="1">
      <c r="A202" s="113"/>
      <c r="B202" s="114"/>
    </row>
    <row r="203" spans="1:2" ht="12.75" customHeight="1" hidden="1">
      <c r="A203" s="113"/>
      <c r="B203" s="114"/>
    </row>
    <row r="204" spans="1:2" ht="12.75" customHeight="1" hidden="1">
      <c r="A204" s="113"/>
      <c r="B204" s="114"/>
    </row>
    <row r="205" spans="1:2" ht="12.75" customHeight="1" hidden="1">
      <c r="A205" s="113"/>
      <c r="B205" s="114"/>
    </row>
    <row r="206" spans="1:2" ht="12.75" customHeight="1" hidden="1">
      <c r="A206" s="113"/>
      <c r="B206" s="114"/>
    </row>
    <row r="207" spans="1:2" ht="12.75" customHeight="1" hidden="1">
      <c r="A207" s="113"/>
      <c r="B207" s="114"/>
    </row>
    <row r="208" spans="1:2" ht="12.75" customHeight="1" hidden="1">
      <c r="A208" s="113"/>
      <c r="B208" s="114"/>
    </row>
    <row r="209" spans="1:2" ht="12.75" customHeight="1" hidden="1">
      <c r="A209" s="113"/>
      <c r="B209" s="114"/>
    </row>
    <row r="210" spans="1:2" ht="12.75" customHeight="1" hidden="1">
      <c r="A210" s="113"/>
      <c r="B210" s="114"/>
    </row>
    <row r="211" spans="1:2" ht="12.75" customHeight="1" hidden="1">
      <c r="A211" s="113"/>
      <c r="B211" s="114"/>
    </row>
    <row r="212" spans="1:2" ht="12.75" customHeight="1" hidden="1">
      <c r="A212" s="113"/>
      <c r="B212" s="114"/>
    </row>
    <row r="213" spans="1:2" ht="12.75" customHeight="1" hidden="1">
      <c r="A213" s="113"/>
      <c r="B213" s="114"/>
    </row>
    <row r="214" spans="1:2" ht="12.75" customHeight="1" hidden="1">
      <c r="A214" s="113"/>
      <c r="B214" s="114"/>
    </row>
    <row r="215" spans="1:2" ht="12.75" customHeight="1" hidden="1">
      <c r="A215" s="113"/>
      <c r="B215" s="114"/>
    </row>
    <row r="216" spans="1:2" ht="12.75" customHeight="1" hidden="1">
      <c r="A216" s="113"/>
      <c r="B216" s="114"/>
    </row>
    <row r="217" spans="1:2" ht="12.75" customHeight="1" hidden="1">
      <c r="A217" s="113"/>
      <c r="B217" s="114"/>
    </row>
    <row r="218" spans="1:2" ht="12.75" customHeight="1" hidden="1">
      <c r="A218" s="113"/>
      <c r="B218" s="114"/>
    </row>
    <row r="219" spans="1:2" ht="12.75" customHeight="1" hidden="1">
      <c r="A219" s="113"/>
      <c r="B219" s="114"/>
    </row>
    <row r="220" spans="1:2" ht="12.75" customHeight="1" hidden="1">
      <c r="A220" s="113"/>
      <c r="B220" s="114"/>
    </row>
    <row r="221" spans="1:2" ht="12.75" customHeight="1" hidden="1">
      <c r="A221" s="113"/>
      <c r="B221" s="114"/>
    </row>
    <row r="222" spans="1:2" ht="12.75" customHeight="1" hidden="1">
      <c r="A222" s="113"/>
      <c r="B222" s="114"/>
    </row>
    <row r="223" spans="1:2" ht="12.75" customHeight="1" hidden="1">
      <c r="A223" s="113"/>
      <c r="B223" s="114"/>
    </row>
    <row r="224" spans="1:2" ht="12.75" customHeight="1" hidden="1">
      <c r="A224" s="113"/>
      <c r="B224" s="114"/>
    </row>
    <row r="225" spans="1:2" ht="12.75" customHeight="1" hidden="1">
      <c r="A225" s="113"/>
      <c r="B225" s="114"/>
    </row>
    <row r="226" spans="1:2" ht="12.75" customHeight="1" hidden="1">
      <c r="A226" s="113"/>
      <c r="B226" s="114"/>
    </row>
    <row r="227" spans="1:2" ht="12.75" customHeight="1" hidden="1">
      <c r="A227" s="113"/>
      <c r="B227" s="114"/>
    </row>
    <row r="228" spans="1:2" ht="12.75" customHeight="1" hidden="1">
      <c r="A228" s="113"/>
      <c r="B228" s="114"/>
    </row>
    <row r="229" spans="1:2" ht="12.75" customHeight="1" hidden="1">
      <c r="A229" s="113"/>
      <c r="B229" s="114"/>
    </row>
    <row r="230" spans="1:2" ht="12.75" customHeight="1" hidden="1">
      <c r="A230" s="113"/>
      <c r="B230" s="114"/>
    </row>
    <row r="231" spans="1:2" ht="12.75" customHeight="1" hidden="1">
      <c r="A231" s="113"/>
      <c r="B231" s="114"/>
    </row>
    <row r="232" spans="1:2" ht="12.75" customHeight="1" hidden="1">
      <c r="A232" s="113"/>
      <c r="B232" s="114"/>
    </row>
    <row r="233" spans="1:2" ht="12.75" customHeight="1" hidden="1">
      <c r="A233" s="113"/>
      <c r="B233" s="114"/>
    </row>
    <row r="234" spans="1:2" ht="12.75" customHeight="1" hidden="1">
      <c r="A234" s="113"/>
      <c r="B234" s="114"/>
    </row>
    <row r="235" spans="1:2" ht="12.75" customHeight="1" hidden="1">
      <c r="A235" s="113"/>
      <c r="B235" s="114"/>
    </row>
    <row r="236" spans="1:2" ht="12.75" customHeight="1" hidden="1">
      <c r="A236" s="113"/>
      <c r="B236" s="114"/>
    </row>
    <row r="237" spans="1:2" ht="12.75" customHeight="1" hidden="1">
      <c r="A237" s="113"/>
      <c r="B237" s="114"/>
    </row>
    <row r="238" spans="1:2" ht="12.75" customHeight="1" hidden="1">
      <c r="A238" s="113"/>
      <c r="B238" s="114"/>
    </row>
    <row r="239" spans="1:2" ht="12.75" customHeight="1" hidden="1">
      <c r="A239" s="113"/>
      <c r="B239" s="114"/>
    </row>
    <row r="240" spans="1:2" ht="12.75" customHeight="1" hidden="1">
      <c r="A240" s="113"/>
      <c r="B240" s="114"/>
    </row>
    <row r="241" spans="1:2" ht="12.75" customHeight="1" hidden="1">
      <c r="A241" s="113"/>
      <c r="B241" s="114"/>
    </row>
    <row r="242" spans="1:2" ht="12.75" customHeight="1" hidden="1">
      <c r="A242" s="113"/>
      <c r="B242" s="114"/>
    </row>
    <row r="243" spans="1:2" ht="12.75" customHeight="1" hidden="1">
      <c r="A243" s="113"/>
      <c r="B243" s="114"/>
    </row>
    <row r="244" spans="1:2" ht="12.75" customHeight="1" hidden="1">
      <c r="A244" s="113"/>
      <c r="B244" s="114"/>
    </row>
    <row r="245" spans="1:2" ht="12.75" customHeight="1" hidden="1">
      <c r="A245" s="113"/>
      <c r="B245" s="114"/>
    </row>
    <row r="246" spans="1:2" ht="12.75" customHeight="1" hidden="1">
      <c r="A246" s="113"/>
      <c r="B246" s="114"/>
    </row>
    <row r="247" spans="1:2" ht="12.75" customHeight="1" hidden="1">
      <c r="A247" s="113"/>
      <c r="B247" s="114"/>
    </row>
    <row r="248" spans="1:2" ht="12.75" customHeight="1" hidden="1">
      <c r="A248" s="113"/>
      <c r="B248" s="114"/>
    </row>
    <row r="249" spans="1:2" ht="12.75" customHeight="1" hidden="1">
      <c r="A249" s="113"/>
      <c r="B249" s="114"/>
    </row>
    <row r="250" spans="1:2" ht="12.75" customHeight="1" hidden="1">
      <c r="A250" s="113"/>
      <c r="B250" s="114"/>
    </row>
    <row r="251" spans="1:2" ht="12.75" customHeight="1" hidden="1">
      <c r="A251" s="113"/>
      <c r="B251" s="114"/>
    </row>
    <row r="252" spans="1:2" ht="12.75" customHeight="1" hidden="1">
      <c r="A252" s="113"/>
      <c r="B252" s="114"/>
    </row>
    <row r="253" spans="1:2" ht="12.75" customHeight="1" hidden="1">
      <c r="A253" s="113"/>
      <c r="B253" s="114"/>
    </row>
    <row r="254" spans="1:2" ht="12.75" customHeight="1" hidden="1">
      <c r="A254" s="113"/>
      <c r="B254" s="114"/>
    </row>
    <row r="255" spans="1:2" ht="12.75" customHeight="1" hidden="1">
      <c r="A255" s="113"/>
      <c r="B255" s="114"/>
    </row>
    <row r="256" spans="1:2" ht="12.75" customHeight="1" hidden="1">
      <c r="A256" s="113"/>
      <c r="B256" s="114"/>
    </row>
    <row r="257" spans="1:2" ht="12.75" customHeight="1" hidden="1">
      <c r="A257" s="113"/>
      <c r="B257" s="114"/>
    </row>
    <row r="258" spans="1:2" ht="12.75" customHeight="1" hidden="1">
      <c r="A258" s="113"/>
      <c r="B258" s="114"/>
    </row>
    <row r="259" spans="1:2" ht="12.75" customHeight="1" hidden="1">
      <c r="A259" s="113"/>
      <c r="B259" s="114"/>
    </row>
    <row r="260" spans="1:2" ht="12.75" customHeight="1" hidden="1">
      <c r="A260" s="113"/>
      <c r="B260" s="114"/>
    </row>
    <row r="261" spans="1:2" ht="12.75" customHeight="1" hidden="1">
      <c r="A261" s="113"/>
      <c r="B261" s="114"/>
    </row>
    <row r="262" spans="1:2" ht="12.75" customHeight="1" hidden="1">
      <c r="A262" s="113"/>
      <c r="B262" s="114"/>
    </row>
    <row r="263" spans="1:2" ht="12.75" customHeight="1" hidden="1">
      <c r="A263" s="113"/>
      <c r="B263" s="114"/>
    </row>
    <row r="264" spans="1:2" ht="12.75" customHeight="1" hidden="1">
      <c r="A264" s="113"/>
      <c r="B264" s="114"/>
    </row>
    <row r="265" spans="1:2" ht="12.75" customHeight="1" hidden="1">
      <c r="A265" s="113"/>
      <c r="B265" s="114"/>
    </row>
    <row r="266" spans="1:2" ht="12.75" customHeight="1" hidden="1">
      <c r="A266" s="113"/>
      <c r="B266" s="114"/>
    </row>
    <row r="267" spans="1:2" ht="12.75" customHeight="1" hidden="1">
      <c r="A267" s="113"/>
      <c r="B267" s="114"/>
    </row>
    <row r="268" spans="1:2" ht="12.75" customHeight="1" hidden="1">
      <c r="A268" s="113"/>
      <c r="B268" s="114"/>
    </row>
    <row r="269" spans="1:2" ht="12.75" customHeight="1" hidden="1">
      <c r="A269" s="113"/>
      <c r="B269" s="114"/>
    </row>
    <row r="270" spans="1:2" ht="12.75" customHeight="1" hidden="1">
      <c r="A270" s="113"/>
      <c r="B270" s="114"/>
    </row>
    <row r="271" spans="1:2" ht="12.75" customHeight="1" hidden="1">
      <c r="A271" s="113"/>
      <c r="B271" s="114"/>
    </row>
    <row r="272" spans="1:2" ht="12.75" customHeight="1" hidden="1">
      <c r="A272" s="113"/>
      <c r="B272" s="114"/>
    </row>
    <row r="273" spans="1:2" ht="12.75" customHeight="1" hidden="1">
      <c r="A273" s="113"/>
      <c r="B273" s="114"/>
    </row>
    <row r="274" spans="1:2" ht="12.75" customHeight="1" hidden="1">
      <c r="A274" s="113"/>
      <c r="B274" s="114"/>
    </row>
    <row r="275" spans="1:2" ht="12.75" customHeight="1" hidden="1">
      <c r="A275" s="113"/>
      <c r="B275" s="114"/>
    </row>
    <row r="276" spans="1:2" ht="12.75" customHeight="1" hidden="1">
      <c r="A276" s="113"/>
      <c r="B276" s="114"/>
    </row>
    <row r="277" spans="1:2" ht="12.75" customHeight="1" hidden="1">
      <c r="A277" s="113"/>
      <c r="B277" s="114"/>
    </row>
    <row r="278" spans="1:2" ht="12.75" customHeight="1" hidden="1">
      <c r="A278" s="113"/>
      <c r="B278" s="114"/>
    </row>
    <row r="279" spans="1:2" ht="12.75" customHeight="1" hidden="1">
      <c r="A279" s="113"/>
      <c r="B279" s="114"/>
    </row>
    <row r="280" spans="1:2" ht="12.75" customHeight="1" hidden="1">
      <c r="A280" s="113"/>
      <c r="B280" s="114"/>
    </row>
    <row r="281" spans="1:2" ht="12.75" customHeight="1" hidden="1">
      <c r="A281" s="113"/>
      <c r="B281" s="114"/>
    </row>
    <row r="282" spans="1:2" ht="12.75" customHeight="1" hidden="1">
      <c r="A282" s="113"/>
      <c r="B282" s="114"/>
    </row>
    <row r="283" spans="1:2" ht="12.75" customHeight="1" hidden="1">
      <c r="A283" s="113"/>
      <c r="B283" s="114"/>
    </row>
    <row r="284" spans="1:2" ht="12.75" customHeight="1" hidden="1">
      <c r="A284" s="113"/>
      <c r="B284" s="114"/>
    </row>
    <row r="285" spans="1:2" ht="12.75" customHeight="1" hidden="1">
      <c r="A285" s="113"/>
      <c r="B285" s="114"/>
    </row>
    <row r="286" spans="1:2" ht="12.75" customHeight="1" hidden="1">
      <c r="A286" s="113"/>
      <c r="B286" s="114"/>
    </row>
    <row r="287" spans="1:2" ht="12.75" customHeight="1" hidden="1">
      <c r="A287" s="113"/>
      <c r="B287" s="114"/>
    </row>
    <row r="288" spans="1:2" ht="12.75" customHeight="1" hidden="1">
      <c r="A288" s="113"/>
      <c r="B288" s="114"/>
    </row>
    <row r="289" spans="1:2" ht="12.75" customHeight="1" hidden="1">
      <c r="A289" s="113"/>
      <c r="B289" s="114"/>
    </row>
    <row r="290" spans="1:2" ht="12.75" customHeight="1" hidden="1">
      <c r="A290" s="113"/>
      <c r="B290" s="114"/>
    </row>
    <row r="291" spans="1:2" ht="12.75" customHeight="1" hidden="1">
      <c r="A291" s="113"/>
      <c r="B291" s="114"/>
    </row>
    <row r="292" spans="1:2" ht="12.75" customHeight="1" hidden="1">
      <c r="A292" s="113"/>
      <c r="B292" s="114"/>
    </row>
    <row r="293" spans="1:2" ht="12.75" customHeight="1" hidden="1">
      <c r="A293" s="113"/>
      <c r="B293" s="114"/>
    </row>
    <row r="294" spans="1:2" ht="12.75" customHeight="1" hidden="1">
      <c r="A294" s="113"/>
      <c r="B294" s="114"/>
    </row>
    <row r="295" spans="1:2" ht="12.75" customHeight="1" hidden="1">
      <c r="A295" s="113"/>
      <c r="B295" s="114"/>
    </row>
    <row r="296" spans="1:2" ht="12.75" customHeight="1" hidden="1">
      <c r="A296" s="113"/>
      <c r="B296" s="114"/>
    </row>
    <row r="297" spans="1:2" ht="12.75" customHeight="1" hidden="1">
      <c r="A297" s="113"/>
      <c r="B297" s="114"/>
    </row>
    <row r="298" spans="1:2" ht="12.75" customHeight="1" hidden="1">
      <c r="A298" s="113"/>
      <c r="B298" s="114"/>
    </row>
    <row r="299" spans="1:2" ht="12.75" customHeight="1" hidden="1">
      <c r="A299" s="113"/>
      <c r="B299" s="114"/>
    </row>
    <row r="300" spans="1:2" ht="12.75" customHeight="1" hidden="1">
      <c r="A300" s="113"/>
      <c r="B300" s="114"/>
    </row>
    <row r="301" spans="1:2" ht="12.75" customHeight="1" hidden="1">
      <c r="A301" s="113"/>
      <c r="B301" s="114"/>
    </row>
    <row r="302" spans="1:2" ht="12.75" customHeight="1" hidden="1">
      <c r="A302" s="113"/>
      <c r="B302" s="114"/>
    </row>
    <row r="303" spans="1:2" ht="12.75" customHeight="1" hidden="1">
      <c r="A303" s="113"/>
      <c r="B303" s="114"/>
    </row>
    <row r="304" spans="1:2" ht="12.75" customHeight="1" hidden="1">
      <c r="A304" s="113"/>
      <c r="B304" s="114"/>
    </row>
    <row r="305" spans="1:2" ht="12.75" customHeight="1" hidden="1">
      <c r="A305" s="113"/>
      <c r="B305" s="114"/>
    </row>
    <row r="306" spans="1:2" ht="12.75" customHeight="1" hidden="1">
      <c r="A306" s="113"/>
      <c r="B306" s="114"/>
    </row>
    <row r="307" spans="1:2" ht="12.75" customHeight="1" hidden="1">
      <c r="A307" s="113"/>
      <c r="B307" s="114"/>
    </row>
    <row r="308" spans="1:2" ht="12.75" customHeight="1" hidden="1">
      <c r="A308" s="113"/>
      <c r="B308" s="114"/>
    </row>
    <row r="309" spans="1:2" ht="12.75" customHeight="1" hidden="1">
      <c r="A309" s="113"/>
      <c r="B309" s="114"/>
    </row>
    <row r="310" spans="1:2" ht="12.75" customHeight="1" hidden="1">
      <c r="A310" s="113"/>
      <c r="B310" s="114"/>
    </row>
    <row r="311" spans="1:2" ht="12.75" customHeight="1" hidden="1">
      <c r="A311" s="113"/>
      <c r="B311" s="114"/>
    </row>
    <row r="312" spans="1:2" ht="12.75" customHeight="1" hidden="1">
      <c r="A312" s="113"/>
      <c r="B312" s="114"/>
    </row>
    <row r="313" spans="1:2" ht="12.75" customHeight="1" hidden="1">
      <c r="A313" s="113"/>
      <c r="B313" s="114"/>
    </row>
    <row r="314" spans="1:2" ht="12.75" customHeight="1" hidden="1">
      <c r="A314" s="113"/>
      <c r="B314" s="114"/>
    </row>
    <row r="315" spans="1:2" ht="12.75" customHeight="1" hidden="1">
      <c r="A315" s="113"/>
      <c r="B315" s="114"/>
    </row>
    <row r="316" spans="1:2" ht="12.75" customHeight="1" hidden="1">
      <c r="A316" s="113"/>
      <c r="B316" s="114"/>
    </row>
    <row r="317" spans="1:2" ht="12.75" customHeight="1" hidden="1">
      <c r="A317" s="113"/>
      <c r="B317" s="114"/>
    </row>
    <row r="318" spans="1:2" ht="12.75" customHeight="1" hidden="1">
      <c r="A318" s="113"/>
      <c r="B318" s="114"/>
    </row>
    <row r="319" spans="1:2" ht="12.75" customHeight="1" hidden="1">
      <c r="A319" s="113"/>
      <c r="B319" s="114"/>
    </row>
    <row r="320" spans="1:2" ht="12.75" customHeight="1" hidden="1">
      <c r="A320" s="113"/>
      <c r="B320" s="114"/>
    </row>
    <row r="321" spans="1:2" ht="12.75" customHeight="1" hidden="1">
      <c r="A321" s="113"/>
      <c r="B321" s="114"/>
    </row>
    <row r="322" spans="1:2" ht="12.75" customHeight="1" hidden="1">
      <c r="A322" s="113"/>
      <c r="B322" s="114"/>
    </row>
    <row r="323" spans="1:2" ht="12.75" customHeight="1" hidden="1">
      <c r="A323" s="113"/>
      <c r="B323" s="114"/>
    </row>
    <row r="324" spans="1:2" ht="12.75" customHeight="1" hidden="1">
      <c r="A324" s="113"/>
      <c r="B324" s="114"/>
    </row>
    <row r="325" spans="1:2" ht="12.75" customHeight="1" hidden="1">
      <c r="A325" s="113"/>
      <c r="B325" s="114"/>
    </row>
    <row r="326" spans="1:2" ht="12.75" customHeight="1" hidden="1">
      <c r="A326" s="113"/>
      <c r="B326" s="114"/>
    </row>
    <row r="327" spans="1:2" ht="12.75" customHeight="1" hidden="1">
      <c r="A327" s="113"/>
      <c r="B327" s="114"/>
    </row>
    <row r="328" spans="1:2" ht="12.75" customHeight="1" hidden="1">
      <c r="A328" s="113"/>
      <c r="B328" s="114"/>
    </row>
    <row r="329" spans="1:2" ht="12.75" customHeight="1" hidden="1">
      <c r="A329" s="113"/>
      <c r="B329" s="114"/>
    </row>
    <row r="330" spans="1:2" ht="12.75" customHeight="1" hidden="1">
      <c r="A330" s="113"/>
      <c r="B330" s="114"/>
    </row>
    <row r="331" spans="1:2" ht="12.75" customHeight="1" hidden="1">
      <c r="A331" s="113"/>
      <c r="B331" s="114"/>
    </row>
    <row r="332" spans="1:2" ht="12.75" customHeight="1" hidden="1">
      <c r="A332" s="113"/>
      <c r="B332" s="114"/>
    </row>
    <row r="333" spans="1:2" ht="12.75" customHeight="1" hidden="1">
      <c r="A333" s="113"/>
      <c r="B333" s="114"/>
    </row>
    <row r="334" spans="1:2" ht="12.75" customHeight="1" hidden="1">
      <c r="A334" s="113"/>
      <c r="B334" s="114"/>
    </row>
    <row r="335" spans="1:2" ht="12.75" customHeight="1" hidden="1">
      <c r="A335" s="113"/>
      <c r="B335" s="114"/>
    </row>
    <row r="336" spans="1:2" ht="12.75" customHeight="1" hidden="1">
      <c r="A336" s="113"/>
      <c r="B336" s="114"/>
    </row>
    <row r="337" spans="1:2" ht="12.75" customHeight="1" hidden="1">
      <c r="A337" s="113"/>
      <c r="B337" s="114"/>
    </row>
    <row r="338" spans="1:2" ht="12.75" customHeight="1" hidden="1">
      <c r="A338" s="113"/>
      <c r="B338" s="114"/>
    </row>
    <row r="339" spans="1:2" ht="12.75" customHeight="1" hidden="1">
      <c r="A339" s="113"/>
      <c r="B339" s="114"/>
    </row>
    <row r="340" spans="1:2" ht="12.75" customHeight="1" hidden="1">
      <c r="A340" s="113"/>
      <c r="B340" s="114"/>
    </row>
    <row r="341" spans="1:2" ht="12.75" customHeight="1" hidden="1">
      <c r="A341" s="113"/>
      <c r="B341" s="114"/>
    </row>
    <row r="342" spans="1:2" ht="12.75" customHeight="1" hidden="1">
      <c r="A342" s="113"/>
      <c r="B342" s="114"/>
    </row>
    <row r="343" spans="1:2" ht="12.75" customHeight="1" hidden="1">
      <c r="A343" s="113"/>
      <c r="B343" s="114"/>
    </row>
    <row r="344" spans="1:2" ht="12.75" customHeight="1" hidden="1">
      <c r="A344" s="113"/>
      <c r="B344" s="114"/>
    </row>
    <row r="345" spans="1:2" ht="12.75" customHeight="1" hidden="1">
      <c r="A345" s="113"/>
      <c r="B345" s="114"/>
    </row>
    <row r="346" spans="1:2" ht="12.75" customHeight="1" hidden="1">
      <c r="A346" s="113"/>
      <c r="B346" s="114"/>
    </row>
    <row r="347" spans="1:2" ht="12.75" customHeight="1" hidden="1">
      <c r="A347" s="113"/>
      <c r="B347" s="114"/>
    </row>
    <row r="348" spans="1:2" ht="12.75" customHeight="1" hidden="1">
      <c r="A348" s="113"/>
      <c r="B348" s="114"/>
    </row>
    <row r="349" spans="1:2" ht="12.75" customHeight="1" hidden="1">
      <c r="A349" s="113"/>
      <c r="B349" s="114"/>
    </row>
    <row r="350" spans="1:2" ht="12.75" customHeight="1" hidden="1">
      <c r="A350" s="113"/>
      <c r="B350" s="114"/>
    </row>
    <row r="351" spans="1:2" ht="12.75" customHeight="1" hidden="1">
      <c r="A351" s="113"/>
      <c r="B351" s="114"/>
    </row>
    <row r="352" spans="1:2" ht="12.75" customHeight="1" hidden="1">
      <c r="A352" s="113"/>
      <c r="B352" s="114"/>
    </row>
    <row r="353" spans="1:2" ht="12.75" customHeight="1" hidden="1">
      <c r="A353" s="113"/>
      <c r="B353" s="114"/>
    </row>
    <row r="354" spans="1:2" ht="12.75" customHeight="1" hidden="1">
      <c r="A354" s="113"/>
      <c r="B354" s="114"/>
    </row>
    <row r="355" spans="1:2" ht="12.75" customHeight="1" hidden="1">
      <c r="A355" s="113"/>
      <c r="B355" s="114"/>
    </row>
    <row r="356" spans="1:2" ht="12.75" customHeight="1" hidden="1">
      <c r="A356" s="113"/>
      <c r="B356" s="114"/>
    </row>
    <row r="357" spans="1:2" ht="12.75" customHeight="1" hidden="1">
      <c r="A357" s="113"/>
      <c r="B357" s="114"/>
    </row>
    <row r="358" spans="1:2" ht="12.75" customHeight="1" hidden="1">
      <c r="A358" s="113"/>
      <c r="B358" s="114"/>
    </row>
    <row r="359" spans="1:2" ht="12.75" customHeight="1" hidden="1">
      <c r="A359" s="113"/>
      <c r="B359" s="114"/>
    </row>
    <row r="360" spans="1:2" ht="12.75" customHeight="1" hidden="1">
      <c r="A360" s="113"/>
      <c r="B360" s="114"/>
    </row>
    <row r="361" spans="1:2" ht="12.75" customHeight="1" hidden="1">
      <c r="A361" s="113"/>
      <c r="B361" s="114"/>
    </row>
    <row r="362" spans="1:2" ht="12.75" customHeight="1" hidden="1">
      <c r="A362" s="113"/>
      <c r="B362" s="114"/>
    </row>
    <row r="363" spans="1:2" ht="12.75" customHeight="1" hidden="1">
      <c r="A363" s="113"/>
      <c r="B363" s="114"/>
    </row>
    <row r="364" spans="1:2" ht="12.75" customHeight="1" hidden="1">
      <c r="A364" s="113"/>
      <c r="B364" s="114"/>
    </row>
    <row r="365" spans="1:2" ht="12.75" customHeight="1" hidden="1">
      <c r="A365" s="113"/>
      <c r="B365" s="114"/>
    </row>
    <row r="366" spans="1:2" ht="12.75" customHeight="1" hidden="1">
      <c r="A366" s="113"/>
      <c r="B366" s="114"/>
    </row>
    <row r="367" spans="1:2" ht="12.75" customHeight="1" hidden="1">
      <c r="A367" s="113"/>
      <c r="B367" s="114"/>
    </row>
    <row r="368" spans="1:2" ht="12.75" customHeight="1" hidden="1">
      <c r="A368" s="113"/>
      <c r="B368" s="114"/>
    </row>
    <row r="369" spans="1:2" ht="12.75" customHeight="1" hidden="1">
      <c r="A369" s="113"/>
      <c r="B369" s="114"/>
    </row>
    <row r="370" spans="1:2" ht="12.75" customHeight="1" hidden="1">
      <c r="A370" s="113"/>
      <c r="B370" s="114"/>
    </row>
    <row r="371" spans="1:2" ht="12.75" customHeight="1" hidden="1">
      <c r="A371" s="113"/>
      <c r="B371" s="114"/>
    </row>
    <row r="372" spans="1:2" ht="12.75" customHeight="1" hidden="1">
      <c r="A372" s="113"/>
      <c r="B372" s="114"/>
    </row>
    <row r="373" spans="1:2" ht="12.75" customHeight="1" hidden="1">
      <c r="A373" s="113"/>
      <c r="B373" s="114"/>
    </row>
    <row r="374" spans="1:2" ht="12.75" customHeight="1" hidden="1">
      <c r="A374" s="113"/>
      <c r="B374" s="114"/>
    </row>
    <row r="375" spans="1:2" ht="12.75" customHeight="1" hidden="1">
      <c r="A375" s="113"/>
      <c r="B375" s="114"/>
    </row>
    <row r="376" spans="1:2" ht="12.75" customHeight="1" hidden="1">
      <c r="A376" s="113"/>
      <c r="B376" s="114"/>
    </row>
    <row r="377" spans="1:2" ht="12.75" customHeight="1" hidden="1">
      <c r="A377" s="113"/>
      <c r="B377" s="114"/>
    </row>
    <row r="378" spans="1:2" ht="12.75" customHeight="1" hidden="1">
      <c r="A378" s="113"/>
      <c r="B378" s="114"/>
    </row>
    <row r="379" spans="1:2" ht="12.75" customHeight="1" hidden="1">
      <c r="A379" s="113"/>
      <c r="B379" s="114"/>
    </row>
    <row r="380" spans="1:2" ht="12.75" customHeight="1" hidden="1">
      <c r="A380" s="113"/>
      <c r="B380" s="114"/>
    </row>
    <row r="381" spans="1:2" ht="12.75" customHeight="1" hidden="1">
      <c r="A381" s="113"/>
      <c r="B381" s="114"/>
    </row>
    <row r="382" spans="1:2" ht="12.75" customHeight="1" hidden="1">
      <c r="A382" s="113"/>
      <c r="B382" s="114"/>
    </row>
    <row r="383" spans="1:2" ht="12.75" customHeight="1" hidden="1">
      <c r="A383" s="113"/>
      <c r="B383" s="114"/>
    </row>
    <row r="384" spans="1:2" ht="12.75" customHeight="1" hidden="1">
      <c r="A384" s="113"/>
      <c r="B384" s="114"/>
    </row>
    <row r="385" spans="1:2" ht="12.75" customHeight="1" hidden="1">
      <c r="A385" s="113"/>
      <c r="B385" s="114"/>
    </row>
    <row r="386" spans="1:2" ht="12.75" customHeight="1" hidden="1">
      <c r="A386" s="113"/>
      <c r="B386" s="114"/>
    </row>
    <row r="387" spans="1:2" ht="12.75" customHeight="1" hidden="1">
      <c r="A387" s="113"/>
      <c r="B387" s="114"/>
    </row>
    <row r="388" spans="1:2" ht="12.75" customHeight="1" hidden="1">
      <c r="A388" s="113"/>
      <c r="B388" s="114"/>
    </row>
    <row r="389" spans="1:2" ht="12.75" customHeight="1" hidden="1">
      <c r="A389" s="113"/>
      <c r="B389" s="114"/>
    </row>
    <row r="390" spans="1:2" ht="12.75" customHeight="1" hidden="1">
      <c r="A390" s="113"/>
      <c r="B390" s="114"/>
    </row>
    <row r="391" spans="1:2" ht="12.75" customHeight="1" hidden="1">
      <c r="A391" s="113"/>
      <c r="B391" s="114"/>
    </row>
    <row r="392" spans="1:2" ht="12.75" customHeight="1" hidden="1">
      <c r="A392" s="113"/>
      <c r="B392" s="114"/>
    </row>
    <row r="393" spans="1:2" ht="12.75" customHeight="1" hidden="1">
      <c r="A393" s="113"/>
      <c r="B393" s="114"/>
    </row>
    <row r="394" spans="1:2" ht="12.75" customHeight="1" hidden="1">
      <c r="A394" s="113"/>
      <c r="B394" s="114"/>
    </row>
    <row r="395" spans="1:2" ht="12.75" customHeight="1" hidden="1">
      <c r="A395" s="113"/>
      <c r="B395" s="114"/>
    </row>
    <row r="396" spans="1:2" ht="12.75" customHeight="1" hidden="1">
      <c r="A396" s="113"/>
      <c r="B396" s="114"/>
    </row>
    <row r="397" spans="1:2" ht="12.75" customHeight="1" hidden="1">
      <c r="A397" s="113"/>
      <c r="B397" s="114"/>
    </row>
    <row r="398" spans="1:2" ht="12.75" customHeight="1" hidden="1">
      <c r="A398" s="113"/>
      <c r="B398" s="114"/>
    </row>
    <row r="399" spans="1:2" ht="12.75" customHeight="1" hidden="1">
      <c r="A399" s="113"/>
      <c r="B399" s="114"/>
    </row>
    <row r="400" spans="1:2" ht="12.75" customHeight="1" hidden="1">
      <c r="A400" s="113"/>
      <c r="B400" s="114"/>
    </row>
    <row r="401" spans="1:2" ht="12.75" customHeight="1" hidden="1">
      <c r="A401" s="113"/>
      <c r="B401" s="114"/>
    </row>
    <row r="402" spans="1:2" ht="12.75" customHeight="1" hidden="1">
      <c r="A402" s="113"/>
      <c r="B402" s="114"/>
    </row>
    <row r="403" spans="1:2" ht="12.75" customHeight="1" hidden="1">
      <c r="A403" s="113"/>
      <c r="B403" s="114"/>
    </row>
    <row r="404" spans="1:2" ht="12.75" customHeight="1" hidden="1">
      <c r="A404" s="113"/>
      <c r="B404" s="114"/>
    </row>
    <row r="405" spans="1:2" ht="12.75" customHeight="1" hidden="1">
      <c r="A405" s="113"/>
      <c r="B405" s="114"/>
    </row>
    <row r="406" spans="1:2" ht="12.75" customHeight="1" hidden="1">
      <c r="A406" s="113"/>
      <c r="B406" s="114"/>
    </row>
    <row r="407" spans="1:2" ht="12.75" customHeight="1" hidden="1">
      <c r="A407" s="113"/>
      <c r="B407" s="114"/>
    </row>
    <row r="408" spans="1:2" ht="12.75" customHeight="1" hidden="1">
      <c r="A408" s="113"/>
      <c r="B408" s="114"/>
    </row>
    <row r="409" spans="1:2" ht="12.75" customHeight="1" hidden="1">
      <c r="A409" s="113"/>
      <c r="B409" s="114"/>
    </row>
    <row r="410" spans="1:2" ht="12.75" customHeight="1" hidden="1">
      <c r="A410" s="113"/>
      <c r="B410" s="114"/>
    </row>
    <row r="411" spans="1:2" ht="12.75" customHeight="1" hidden="1">
      <c r="A411" s="113"/>
      <c r="B411" s="114"/>
    </row>
    <row r="412" spans="1:2" ht="12.75" customHeight="1" hidden="1">
      <c r="A412" s="113"/>
      <c r="B412" s="114"/>
    </row>
    <row r="413" spans="1:2" ht="12.75" customHeight="1" hidden="1">
      <c r="A413" s="113"/>
      <c r="B413" s="114"/>
    </row>
    <row r="414" spans="1:2" ht="12.75" customHeight="1" hidden="1">
      <c r="A414" s="113"/>
      <c r="B414" s="114"/>
    </row>
    <row r="415" spans="1:2" ht="12.75" customHeight="1" hidden="1">
      <c r="A415" s="113"/>
      <c r="B415" s="114"/>
    </row>
    <row r="416" spans="1:2" ht="12.75" customHeight="1" hidden="1">
      <c r="A416" s="113"/>
      <c r="B416" s="114"/>
    </row>
    <row r="417" spans="1:2" ht="12.75" customHeight="1" hidden="1">
      <c r="A417" s="113"/>
      <c r="B417" s="114"/>
    </row>
    <row r="418" spans="1:2" ht="12.75" customHeight="1" hidden="1">
      <c r="A418" s="113"/>
      <c r="B418" s="114"/>
    </row>
    <row r="419" spans="1:2" ht="12.75" customHeight="1" hidden="1">
      <c r="A419" s="113"/>
      <c r="B419" s="114"/>
    </row>
    <row r="420" spans="1:2" ht="12.75" customHeight="1" hidden="1">
      <c r="A420" s="113"/>
      <c r="B420" s="114"/>
    </row>
    <row r="421" spans="1:2" ht="12.75" customHeight="1" hidden="1">
      <c r="A421" s="113"/>
      <c r="B421" s="114"/>
    </row>
    <row r="422" spans="1:2" ht="12.75" customHeight="1" hidden="1">
      <c r="A422" s="113"/>
      <c r="B422" s="114"/>
    </row>
    <row r="423" spans="1:2" ht="12.75" customHeight="1" hidden="1">
      <c r="A423" s="113"/>
      <c r="B423" s="114"/>
    </row>
    <row r="424" spans="1:2" ht="12.75" customHeight="1" hidden="1">
      <c r="A424" s="113"/>
      <c r="B424" s="114"/>
    </row>
    <row r="425" spans="1:2" ht="12.75" customHeight="1" hidden="1">
      <c r="A425" s="113"/>
      <c r="B425" s="114"/>
    </row>
    <row r="426" spans="1:2" ht="12.75" customHeight="1" hidden="1">
      <c r="A426" s="113"/>
      <c r="B426" s="114"/>
    </row>
    <row r="427" spans="1:2" ht="12.75" customHeight="1" hidden="1">
      <c r="A427" s="113"/>
      <c r="B427" s="114"/>
    </row>
    <row r="428" spans="1:2" ht="12.75" customHeight="1" hidden="1">
      <c r="A428" s="113"/>
      <c r="B428" s="114"/>
    </row>
    <row r="429" spans="1:2" ht="12.75" customHeight="1" hidden="1">
      <c r="A429" s="113"/>
      <c r="B429" s="114"/>
    </row>
    <row r="430" spans="1:2" ht="12.75" customHeight="1" hidden="1">
      <c r="A430" s="113"/>
      <c r="B430" s="114"/>
    </row>
    <row r="431" spans="1:2" ht="12.75" customHeight="1" hidden="1">
      <c r="A431" s="113"/>
      <c r="B431" s="114"/>
    </row>
    <row r="432" spans="1:2" ht="12.75" customHeight="1" hidden="1">
      <c r="A432" s="113"/>
      <c r="B432" s="114"/>
    </row>
    <row r="433" spans="1:2" ht="12.75" customHeight="1" hidden="1">
      <c r="A433" s="113"/>
      <c r="B433" s="114"/>
    </row>
    <row r="434" spans="1:2" ht="12.75" customHeight="1" hidden="1">
      <c r="A434" s="113"/>
      <c r="B434" s="114"/>
    </row>
    <row r="435" spans="1:2" ht="12.75" customHeight="1" hidden="1">
      <c r="A435" s="113"/>
      <c r="B435" s="114"/>
    </row>
    <row r="436" spans="1:2" ht="12.75" customHeight="1" hidden="1">
      <c r="A436" s="113"/>
      <c r="B436" s="114"/>
    </row>
    <row r="437" spans="1:2" ht="12.75" customHeight="1" hidden="1">
      <c r="A437" s="113"/>
      <c r="B437" s="114"/>
    </row>
    <row r="438" spans="1:2" ht="12.75" customHeight="1" hidden="1">
      <c r="A438" s="113"/>
      <c r="B438" s="114"/>
    </row>
    <row r="439" spans="1:2" ht="12.75" customHeight="1" hidden="1">
      <c r="A439" s="113"/>
      <c r="B439" s="114"/>
    </row>
    <row r="440" spans="1:2" ht="12.75" customHeight="1" hidden="1">
      <c r="A440" s="113"/>
      <c r="B440" s="114"/>
    </row>
    <row r="441" spans="1:2" ht="12.75" customHeight="1" hidden="1">
      <c r="A441" s="113"/>
      <c r="B441" s="114"/>
    </row>
    <row r="442" spans="1:2" ht="12.75" customHeight="1" hidden="1">
      <c r="A442" s="113"/>
      <c r="B442" s="114"/>
    </row>
    <row r="443" spans="1:2" ht="12.75" customHeight="1" hidden="1">
      <c r="A443" s="113"/>
      <c r="B443" s="114"/>
    </row>
    <row r="444" spans="1:2" ht="12.75" customHeight="1" hidden="1">
      <c r="A444" s="113"/>
      <c r="B444" s="114"/>
    </row>
    <row r="445" spans="1:2" ht="12.75" customHeight="1" hidden="1">
      <c r="A445" s="113"/>
      <c r="B445" s="114"/>
    </row>
    <row r="446" spans="1:2" ht="12.75" customHeight="1" hidden="1">
      <c r="A446" s="113"/>
      <c r="B446" s="114"/>
    </row>
    <row r="447" spans="1:2" ht="12.75" customHeight="1" hidden="1">
      <c r="A447" s="113"/>
      <c r="B447" s="114"/>
    </row>
    <row r="448" spans="1:2" ht="12.75" customHeight="1" hidden="1">
      <c r="A448" s="113"/>
      <c r="B448" s="114"/>
    </row>
    <row r="449" spans="1:2" ht="12.75" customHeight="1" hidden="1">
      <c r="A449" s="113"/>
      <c r="B449" s="114"/>
    </row>
    <row r="450" spans="1:2" ht="12.75" customHeight="1" hidden="1">
      <c r="A450" s="113"/>
      <c r="B450" s="114"/>
    </row>
    <row r="451" spans="1:2" ht="12.75" customHeight="1" hidden="1">
      <c r="A451" s="113"/>
      <c r="B451" s="114"/>
    </row>
    <row r="452" spans="1:2" ht="12.75" customHeight="1" hidden="1">
      <c r="A452" s="113"/>
      <c r="B452" s="114"/>
    </row>
    <row r="453" spans="1:2" ht="12.75" customHeight="1" hidden="1">
      <c r="A453" s="113"/>
      <c r="B453" s="114"/>
    </row>
    <row r="454" spans="1:2" ht="12.75" customHeight="1" hidden="1">
      <c r="A454" s="113"/>
      <c r="B454" s="114"/>
    </row>
    <row r="455" spans="1:2" ht="12.75" customHeight="1" hidden="1">
      <c r="A455" s="113"/>
      <c r="B455" s="114"/>
    </row>
    <row r="456" spans="1:2" ht="12.75" customHeight="1" hidden="1">
      <c r="A456" s="113"/>
      <c r="B456" s="114"/>
    </row>
    <row r="457" spans="1:2" ht="12.75" customHeight="1" hidden="1">
      <c r="A457" s="113"/>
      <c r="B457" s="114"/>
    </row>
    <row r="458" spans="1:2" ht="12.75" customHeight="1" hidden="1">
      <c r="A458" s="113"/>
      <c r="B458" s="114"/>
    </row>
    <row r="459" spans="1:2" ht="12.75" customHeight="1" hidden="1">
      <c r="A459" s="113"/>
      <c r="B459" s="114"/>
    </row>
    <row r="460" spans="1:2" ht="12.75" customHeight="1" hidden="1">
      <c r="A460" s="113"/>
      <c r="B460" s="114"/>
    </row>
    <row r="461" spans="1:2" ht="12.75" customHeight="1" hidden="1">
      <c r="A461" s="113"/>
      <c r="B461" s="114"/>
    </row>
    <row r="462" spans="1:2" ht="12.75" customHeight="1" hidden="1">
      <c r="A462" s="113"/>
      <c r="B462" s="114"/>
    </row>
    <row r="463" spans="1:2" ht="12.75" customHeight="1" hidden="1">
      <c r="A463" s="113"/>
      <c r="B463" s="114"/>
    </row>
    <row r="464" spans="1:2" ht="12.75" customHeight="1" hidden="1">
      <c r="A464" s="113"/>
      <c r="B464" s="114"/>
    </row>
    <row r="465" spans="1:2" ht="12.75" customHeight="1" hidden="1">
      <c r="A465" s="113"/>
      <c r="B465" s="114"/>
    </row>
    <row r="466" spans="1:2" ht="12.75" customHeight="1" hidden="1">
      <c r="A466" s="113"/>
      <c r="B466" s="114"/>
    </row>
    <row r="467" spans="1:2" ht="12.75" customHeight="1" hidden="1">
      <c r="A467" s="113"/>
      <c r="B467" s="114"/>
    </row>
    <row r="468" spans="1:2" ht="12.75" customHeight="1" hidden="1">
      <c r="A468" s="113"/>
      <c r="B468" s="114"/>
    </row>
    <row r="469" spans="1:2" ht="12.75" customHeight="1" hidden="1">
      <c r="A469" s="113"/>
      <c r="B469" s="114"/>
    </row>
    <row r="470" spans="1:2" ht="12.75" customHeight="1" hidden="1">
      <c r="A470" s="113"/>
      <c r="B470" s="114"/>
    </row>
    <row r="471" spans="1:2" ht="12.75" customHeight="1" hidden="1">
      <c r="A471" s="113"/>
      <c r="B471" s="114"/>
    </row>
    <row r="472" spans="1:2" ht="12.75" customHeight="1" hidden="1">
      <c r="A472" s="113"/>
      <c r="B472" s="114"/>
    </row>
    <row r="473" spans="1:2" ht="12.75" customHeight="1" hidden="1">
      <c r="A473" s="113"/>
      <c r="B473" s="114"/>
    </row>
    <row r="474" spans="1:2" ht="12.75" customHeight="1" hidden="1">
      <c r="A474" s="113"/>
      <c r="B474" s="114"/>
    </row>
    <row r="475" spans="1:2" ht="12.75" customHeight="1" hidden="1">
      <c r="A475" s="113"/>
      <c r="B475" s="114"/>
    </row>
    <row r="476" spans="1:2" ht="12.75" customHeight="1" hidden="1">
      <c r="A476" s="113"/>
      <c r="B476" s="114"/>
    </row>
    <row r="477" spans="1:2" ht="12.75" customHeight="1" hidden="1">
      <c r="A477" s="113"/>
      <c r="B477" s="114"/>
    </row>
    <row r="478" spans="1:2" ht="12.75" customHeight="1" hidden="1">
      <c r="A478" s="113"/>
      <c r="B478" s="114"/>
    </row>
    <row r="479" spans="1:2" ht="12.75" customHeight="1" hidden="1">
      <c r="A479" s="113"/>
      <c r="B479" s="114"/>
    </row>
    <row r="480" spans="1:2" ht="12.75" customHeight="1" hidden="1">
      <c r="A480" s="113"/>
      <c r="B480" s="114"/>
    </row>
    <row r="481" spans="1:2" ht="12.75" customHeight="1" hidden="1">
      <c r="A481" s="113"/>
      <c r="B481" s="114"/>
    </row>
    <row r="482" spans="1:2" ht="12.75" customHeight="1" hidden="1">
      <c r="A482" s="113"/>
      <c r="B482" s="114"/>
    </row>
    <row r="483" spans="1:2" ht="12.75" customHeight="1" hidden="1">
      <c r="A483" s="113"/>
      <c r="B483" s="114"/>
    </row>
    <row r="484" spans="1:2" ht="12.75" customHeight="1" hidden="1">
      <c r="A484" s="113"/>
      <c r="B484" s="114"/>
    </row>
    <row r="485" spans="1:2" ht="12.75" customHeight="1" hidden="1">
      <c r="A485" s="113"/>
      <c r="B485" s="114"/>
    </row>
    <row r="486" spans="1:2" ht="12.75" customHeight="1" hidden="1">
      <c r="A486" s="113"/>
      <c r="B486" s="114"/>
    </row>
    <row r="487" spans="1:2" ht="12.75" customHeight="1" hidden="1">
      <c r="A487" s="113"/>
      <c r="B487" s="114"/>
    </row>
    <row r="488" spans="1:2" ht="12.75" customHeight="1" hidden="1">
      <c r="A488" s="113"/>
      <c r="B488" s="114"/>
    </row>
    <row r="489" spans="1:2" ht="12.75" customHeight="1" hidden="1">
      <c r="A489" s="113"/>
      <c r="B489" s="114"/>
    </row>
    <row r="490" spans="1:2" ht="12.75" customHeight="1" hidden="1">
      <c r="A490" s="113"/>
      <c r="B490" s="114"/>
    </row>
    <row r="491" spans="1:2" ht="12.75" customHeight="1" hidden="1">
      <c r="A491" s="113"/>
      <c r="B491" s="114"/>
    </row>
    <row r="492" spans="1:2" ht="12.75" customHeight="1" hidden="1">
      <c r="A492" s="113"/>
      <c r="B492" s="114"/>
    </row>
    <row r="493" spans="1:2" ht="12.75" customHeight="1" hidden="1">
      <c r="A493" s="113"/>
      <c r="B493" s="114"/>
    </row>
    <row r="494" spans="1:2" ht="12.75" customHeight="1" hidden="1">
      <c r="A494" s="113"/>
      <c r="B494" s="114"/>
    </row>
    <row r="495" spans="1:2" ht="12.75" customHeight="1" hidden="1">
      <c r="A495" s="113"/>
      <c r="B495" s="114"/>
    </row>
    <row r="496" spans="1:2" ht="12.75" customHeight="1" hidden="1">
      <c r="A496" s="113"/>
      <c r="B496" s="114"/>
    </row>
    <row r="497" spans="1:2" ht="12.75" customHeight="1" hidden="1">
      <c r="A497" s="113"/>
      <c r="B497" s="114"/>
    </row>
    <row r="498" spans="1:2" ht="12.75" customHeight="1" hidden="1">
      <c r="A498" s="113"/>
      <c r="B498" s="114"/>
    </row>
    <row r="499" spans="1:2" ht="12.75" customHeight="1" hidden="1">
      <c r="A499" s="113"/>
      <c r="B499" s="114"/>
    </row>
    <row r="500" spans="1:2" ht="12.75" customHeight="1" hidden="1">
      <c r="A500" s="113"/>
      <c r="B500" s="114"/>
    </row>
    <row r="501" spans="1:2" ht="12.75" customHeight="1" hidden="1">
      <c r="A501" s="113"/>
      <c r="B501" s="114"/>
    </row>
    <row r="502" spans="1:2" ht="12.75" customHeight="1" hidden="1">
      <c r="A502" s="113"/>
      <c r="B502" s="114"/>
    </row>
    <row r="503" spans="1:2" ht="12.75" customHeight="1" hidden="1">
      <c r="A503" s="113"/>
      <c r="B503" s="114"/>
    </row>
    <row r="504" spans="1:2" ht="12.75" customHeight="1" hidden="1">
      <c r="A504" s="113"/>
      <c r="B504" s="114"/>
    </row>
    <row r="505" spans="1:2" ht="12.75" customHeight="1" hidden="1">
      <c r="A505" s="113"/>
      <c r="B505" s="114"/>
    </row>
    <row r="506" spans="1:2" ht="12.75" customHeight="1" hidden="1">
      <c r="A506" s="113"/>
      <c r="B506" s="114"/>
    </row>
    <row r="507" spans="1:2" ht="12.75" customHeight="1" hidden="1">
      <c r="A507" s="113"/>
      <c r="B507" s="114"/>
    </row>
    <row r="508" spans="1:2" ht="12.75" customHeight="1" hidden="1">
      <c r="A508" s="113"/>
      <c r="B508" s="114"/>
    </row>
    <row r="509" spans="1:2" ht="12.75" customHeight="1" hidden="1">
      <c r="A509" s="113"/>
      <c r="B509" s="114"/>
    </row>
    <row r="510" spans="1:2" ht="12.75" customHeight="1" hidden="1">
      <c r="A510" s="113"/>
      <c r="B510" s="114"/>
    </row>
    <row r="511" spans="1:2" ht="12.75" customHeight="1" hidden="1">
      <c r="A511" s="113"/>
      <c r="B511" s="114"/>
    </row>
    <row r="512" spans="1:2" ht="12.75" customHeight="1" hidden="1">
      <c r="A512" s="113"/>
      <c r="B512" s="114"/>
    </row>
    <row r="513" spans="1:2" ht="12.75" customHeight="1" hidden="1">
      <c r="A513" s="113"/>
      <c r="B513" s="114"/>
    </row>
    <row r="514" spans="1:2" ht="12.75" customHeight="1" hidden="1">
      <c r="A514" s="113"/>
      <c r="B514" s="114"/>
    </row>
    <row r="515" spans="1:2" ht="12.75" customHeight="1" hidden="1">
      <c r="A515" s="113"/>
      <c r="B515" s="114"/>
    </row>
    <row r="516" spans="1:2" ht="12.75" customHeight="1" hidden="1">
      <c r="A516" s="113"/>
      <c r="B516" s="114"/>
    </row>
    <row r="517" spans="1:2" ht="12.75" customHeight="1" hidden="1">
      <c r="A517" s="113"/>
      <c r="B517" s="114"/>
    </row>
    <row r="518" spans="1:2" ht="12.75" customHeight="1" hidden="1">
      <c r="A518" s="113"/>
      <c r="B518" s="114"/>
    </row>
    <row r="519" spans="1:2" ht="12.75" customHeight="1" hidden="1">
      <c r="A519" s="113"/>
      <c r="B519" s="114"/>
    </row>
    <row r="520" spans="1:2" ht="12.75" customHeight="1" hidden="1">
      <c r="A520" s="113"/>
      <c r="B520" s="114"/>
    </row>
    <row r="521" spans="1:2" ht="12.75" customHeight="1" hidden="1">
      <c r="A521" s="113"/>
      <c r="B521" s="114"/>
    </row>
    <row r="522" spans="1:2" ht="12.75" customHeight="1" hidden="1">
      <c r="A522" s="113"/>
      <c r="B522" s="114"/>
    </row>
    <row r="523" spans="1:2" ht="12.75" customHeight="1" hidden="1">
      <c r="A523" s="113"/>
      <c r="B523" s="114"/>
    </row>
    <row r="524" spans="1:2" ht="12.75" customHeight="1" hidden="1">
      <c r="A524" s="113"/>
      <c r="B524" s="114"/>
    </row>
    <row r="525" spans="1:2" ht="12.75" customHeight="1" hidden="1">
      <c r="A525" s="113"/>
      <c r="B525" s="114"/>
    </row>
    <row r="526" spans="1:2" ht="12.75" customHeight="1" hidden="1">
      <c r="A526" s="113"/>
      <c r="B526" s="114"/>
    </row>
    <row r="527" spans="1:2" ht="12.75" customHeight="1" hidden="1">
      <c r="A527" s="113"/>
      <c r="B527" s="114"/>
    </row>
    <row r="528" spans="1:2" ht="12.75" customHeight="1" hidden="1">
      <c r="A528" s="113"/>
      <c r="B528" s="114"/>
    </row>
    <row r="529" spans="1:2" ht="12.75" customHeight="1" hidden="1">
      <c r="A529" s="113"/>
      <c r="B529" s="114"/>
    </row>
    <row r="530" spans="1:2" ht="25.5" customHeight="1" hidden="1">
      <c r="A530" s="113"/>
      <c r="B530" s="114"/>
    </row>
    <row r="531" spans="1:2" ht="12.75" customHeight="1" hidden="1">
      <c r="A531" s="113"/>
      <c r="B531" s="114"/>
    </row>
    <row r="532" spans="1:2" ht="12.75" customHeight="1" hidden="1">
      <c r="A532" s="113"/>
      <c r="B532" s="114"/>
    </row>
    <row r="533" spans="1:2" ht="12.75" customHeight="1" hidden="1">
      <c r="A533" s="113"/>
      <c r="B533" s="114"/>
    </row>
    <row r="534" spans="1:2" ht="12.75" customHeight="1" hidden="1">
      <c r="A534" s="113"/>
      <c r="B534" s="114"/>
    </row>
    <row r="535" spans="1:2" ht="12.75" customHeight="1" hidden="1">
      <c r="A535" s="113"/>
      <c r="B535" s="114"/>
    </row>
    <row r="536" spans="1:2" ht="12.75" customHeight="1" hidden="1">
      <c r="A536" s="113"/>
      <c r="B536" s="114"/>
    </row>
    <row r="537" spans="1:2" ht="12.75" customHeight="1" hidden="1">
      <c r="A537" s="113"/>
      <c r="B537" s="114"/>
    </row>
    <row r="538" spans="1:2" ht="12.75" customHeight="1" hidden="1">
      <c r="A538" s="113"/>
      <c r="B538" s="114"/>
    </row>
    <row r="539" spans="1:2" ht="12.75" customHeight="1" hidden="1">
      <c r="A539" s="113"/>
      <c r="B539" s="114"/>
    </row>
    <row r="540" spans="1:2" ht="12.75" customHeight="1" hidden="1">
      <c r="A540" s="113"/>
      <c r="B540" s="114"/>
    </row>
    <row r="541" spans="1:2" ht="12.75" customHeight="1" hidden="1">
      <c r="A541" s="113"/>
      <c r="B541" s="114"/>
    </row>
    <row r="542" spans="1:2" ht="12.75" customHeight="1" hidden="1">
      <c r="A542" s="113"/>
      <c r="B542" s="114"/>
    </row>
    <row r="543" spans="1:2" ht="12.75" customHeight="1" hidden="1">
      <c r="A543" s="113"/>
      <c r="B543" s="114"/>
    </row>
    <row r="544" spans="1:2" ht="12.75" customHeight="1" hidden="1">
      <c r="A544" s="113"/>
      <c r="B544" s="114"/>
    </row>
    <row r="545" spans="1:2" ht="12.75" customHeight="1" hidden="1">
      <c r="A545" s="113"/>
      <c r="B545" s="114"/>
    </row>
    <row r="546" spans="1:2" ht="12.75" customHeight="1" hidden="1">
      <c r="A546" s="113"/>
      <c r="B546" s="114"/>
    </row>
    <row r="547" spans="1:2" ht="12.75" customHeight="1" hidden="1">
      <c r="A547" s="113"/>
      <c r="B547" s="114"/>
    </row>
    <row r="548" spans="1:2" ht="12.75" customHeight="1" hidden="1">
      <c r="A548" s="113"/>
      <c r="B548" s="114"/>
    </row>
    <row r="549" spans="1:2" ht="12.75" customHeight="1" hidden="1">
      <c r="A549" s="113"/>
      <c r="B549" s="114"/>
    </row>
    <row r="550" spans="1:2" ht="12.75" customHeight="1" hidden="1">
      <c r="A550" s="113"/>
      <c r="B550" s="114"/>
    </row>
    <row r="551" spans="1:2" ht="12.75" customHeight="1" hidden="1">
      <c r="A551" s="113"/>
      <c r="B551" s="114"/>
    </row>
    <row r="552" spans="1:2" ht="12.75" customHeight="1" hidden="1">
      <c r="A552" s="113"/>
      <c r="B552" s="114"/>
    </row>
    <row r="553" spans="1:2" ht="12.75" customHeight="1" hidden="1">
      <c r="A553" s="113"/>
      <c r="B553" s="114"/>
    </row>
    <row r="554" spans="1:2" ht="12.75" customHeight="1" hidden="1">
      <c r="A554" s="113"/>
      <c r="B554" s="114"/>
    </row>
    <row r="555" spans="1:2" ht="12.75" customHeight="1" hidden="1">
      <c r="A555" s="113"/>
      <c r="B555" s="114"/>
    </row>
    <row r="556" spans="1:2" ht="12.75" customHeight="1" hidden="1">
      <c r="A556" s="113"/>
      <c r="B556" s="114"/>
    </row>
    <row r="557" spans="1:2" ht="12.75" customHeight="1" hidden="1">
      <c r="A557" s="113"/>
      <c r="B557" s="114"/>
    </row>
    <row r="558" spans="1:2" ht="12.75" customHeight="1" hidden="1">
      <c r="A558" s="113"/>
      <c r="B558" s="114"/>
    </row>
    <row r="559" spans="1:2" ht="12.75" customHeight="1" hidden="1">
      <c r="A559" s="113"/>
      <c r="B559" s="114"/>
    </row>
    <row r="560" spans="1:2" ht="12.75" customHeight="1" hidden="1">
      <c r="A560" s="113"/>
      <c r="B560" s="114"/>
    </row>
    <row r="561" spans="1:2" ht="12.75" customHeight="1" hidden="1">
      <c r="A561" s="113"/>
      <c r="B561" s="114"/>
    </row>
    <row r="562" spans="1:2" ht="12.75" customHeight="1" hidden="1">
      <c r="A562" s="113"/>
      <c r="B562" s="114"/>
    </row>
    <row r="563" spans="1:2" ht="12.75" customHeight="1" hidden="1">
      <c r="A563" s="113"/>
      <c r="B563" s="114"/>
    </row>
    <row r="564" spans="1:2" ht="12.75" customHeight="1" hidden="1">
      <c r="A564" s="113"/>
      <c r="B564" s="114"/>
    </row>
    <row r="565" spans="1:2" ht="12.75" customHeight="1" hidden="1">
      <c r="A565" s="113"/>
      <c r="B565" s="114"/>
    </row>
    <row r="566" spans="1:2" ht="12.75" customHeight="1" hidden="1">
      <c r="A566" s="113"/>
      <c r="B566" s="114"/>
    </row>
    <row r="567" spans="1:2" ht="12.75" customHeight="1" hidden="1">
      <c r="A567" s="113"/>
      <c r="B567" s="114"/>
    </row>
    <row r="568" spans="1:2" ht="12.75" customHeight="1" hidden="1">
      <c r="A568" s="113"/>
      <c r="B568" s="114"/>
    </row>
    <row r="569" spans="1:2" ht="12.75" customHeight="1" hidden="1">
      <c r="A569" s="113"/>
      <c r="B569" s="114"/>
    </row>
    <row r="570" spans="1:2" ht="12.75" customHeight="1" hidden="1">
      <c r="A570" s="113"/>
      <c r="B570" s="114"/>
    </row>
    <row r="571" spans="1:2" ht="12.75" customHeight="1" hidden="1">
      <c r="A571" s="113"/>
      <c r="B571" s="114"/>
    </row>
    <row r="572" spans="1:2" ht="12.75" customHeight="1" hidden="1">
      <c r="A572" s="113"/>
      <c r="B572" s="114"/>
    </row>
    <row r="573" spans="1:2" ht="12.75" customHeight="1" hidden="1">
      <c r="A573" s="113"/>
      <c r="B573" s="114"/>
    </row>
    <row r="574" spans="1:2" ht="12.75" customHeight="1" hidden="1">
      <c r="A574" s="113"/>
      <c r="B574" s="114"/>
    </row>
    <row r="575" spans="1:2" ht="12.75" customHeight="1" hidden="1">
      <c r="A575" s="113"/>
      <c r="B575" s="114"/>
    </row>
    <row r="576" spans="1:2" ht="12.75" customHeight="1" hidden="1">
      <c r="A576" s="113"/>
      <c r="B576" s="114"/>
    </row>
    <row r="577" spans="1:2" ht="12.75" customHeight="1" hidden="1">
      <c r="A577" s="113"/>
      <c r="B577" s="114"/>
    </row>
    <row r="578" spans="1:2" ht="12.75" customHeight="1" hidden="1">
      <c r="A578" s="113"/>
      <c r="B578" s="114"/>
    </row>
    <row r="579" spans="1:2" ht="12.75" customHeight="1" hidden="1">
      <c r="A579" s="113"/>
      <c r="B579" s="114"/>
    </row>
    <row r="580" spans="1:2" ht="12.75" customHeight="1" hidden="1">
      <c r="A580" s="113"/>
      <c r="B580" s="114"/>
    </row>
    <row r="581" spans="1:2" ht="12.75" customHeight="1" hidden="1">
      <c r="A581" s="113"/>
      <c r="B581" s="114"/>
    </row>
    <row r="582" spans="1:2" ht="12.75" customHeight="1" hidden="1">
      <c r="A582" s="113"/>
      <c r="B582" s="114"/>
    </row>
    <row r="583" spans="1:2" ht="12.75" customHeight="1" hidden="1">
      <c r="A583" s="113"/>
      <c r="B583" s="114"/>
    </row>
    <row r="584" spans="1:2" ht="12.75" customHeight="1" hidden="1">
      <c r="A584" s="113"/>
      <c r="B584" s="114"/>
    </row>
    <row r="585" spans="1:2" ht="12.75" customHeight="1" hidden="1">
      <c r="A585" s="113"/>
      <c r="B585" s="114"/>
    </row>
    <row r="586" spans="1:2" ht="12.75" customHeight="1" hidden="1">
      <c r="A586" s="113"/>
      <c r="B586" s="114"/>
    </row>
    <row r="587" spans="1:2" ht="12.75" customHeight="1" hidden="1">
      <c r="A587" s="113"/>
      <c r="B587" s="114"/>
    </row>
    <row r="588" spans="1:2" ht="12.75" customHeight="1" hidden="1">
      <c r="A588" s="113"/>
      <c r="B588" s="114"/>
    </row>
    <row r="589" spans="1:2" ht="12.75" customHeight="1" hidden="1">
      <c r="A589" s="113"/>
      <c r="B589" s="114"/>
    </row>
    <row r="590" spans="1:2" ht="12.75" hidden="1">
      <c r="A590" s="113"/>
      <c r="B590" s="114"/>
    </row>
    <row r="591" spans="1:2" ht="12.75" hidden="1">
      <c r="A591" s="113"/>
      <c r="B591" s="113"/>
    </row>
    <row r="592" spans="1:2" ht="12.75" hidden="1">
      <c r="A592" s="113"/>
      <c r="B592" s="113"/>
    </row>
    <row r="593" ht="12.75"/>
    <row r="594" ht="12.75" hidden="1"/>
  </sheetData>
  <sheetProtection password="C79A"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I182"/>
  <sheetViews>
    <sheetView workbookViewId="0" topLeftCell="IV65536">
      <selection activeCell="A1" sqref="A1:IV16384"/>
    </sheetView>
  </sheetViews>
  <sheetFormatPr defaultColWidth="9.140625" defaultRowHeight="12.75" zeroHeight="1"/>
  <cols>
    <col min="1" max="1" width="5.140625" style="57" hidden="1" customWidth="1"/>
    <col min="2" max="5" width="17.57421875" style="58" hidden="1" customWidth="1"/>
    <col min="6" max="6" width="17.57421875" style="61" hidden="1" customWidth="1"/>
    <col min="7" max="7" width="11.7109375" style="0" hidden="1" customWidth="1"/>
    <col min="8" max="8" width="22.7109375" style="60" hidden="1" customWidth="1"/>
    <col min="9" max="16384" width="17.57421875" style="60" hidden="1" customWidth="1"/>
  </cols>
  <sheetData>
    <row r="1" spans="1:9" ht="12.75" hidden="1">
      <c r="A1" s="57" t="s">
        <v>2039</v>
      </c>
      <c r="B1" s="58" t="s">
        <v>194</v>
      </c>
      <c r="C1" s="58" t="s">
        <v>195</v>
      </c>
      <c r="D1" s="58" t="s">
        <v>196</v>
      </c>
      <c r="E1" s="58" t="s">
        <v>197</v>
      </c>
      <c r="F1" s="59" t="s">
        <v>175</v>
      </c>
      <c r="G1" s="59" t="s">
        <v>1180</v>
      </c>
      <c r="H1" s="61" t="s">
        <v>1736</v>
      </c>
      <c r="I1" s="60" t="s">
        <v>2035</v>
      </c>
    </row>
    <row r="2" spans="1:9" ht="12.75" hidden="1">
      <c r="A2" s="57">
        <f>Podaci!A18</f>
        <v>1</v>
      </c>
      <c r="B2" s="58">
        <f>Podaci!D18</f>
        <v>122649837</v>
      </c>
      <c r="C2" s="58">
        <f>Podaci!E18</f>
        <v>221490186</v>
      </c>
      <c r="D2" s="58">
        <f>Podaci!F18</f>
        <v>195940233</v>
      </c>
      <c r="E2" s="58">
        <f>(A2/100)*(B2*1+C2*2+D2*3)</f>
        <v>11534509.08</v>
      </c>
      <c r="F2" s="71" t="str">
        <f>Podaci!C4</f>
        <v>2340009-1100102745</v>
      </c>
      <c r="G2" s="97" t="str">
        <f>Podaci!F219</f>
        <v>12.10.2005.</v>
      </c>
      <c r="H2" s="61" t="s">
        <v>1712</v>
      </c>
      <c r="I2" s="58">
        <f>(ABS(B2-ROUND(B2,0)))+(ABS(C2-ROUND(C2,0)))+(ABS(D2-ROUND(D2,0)))</f>
        <v>0</v>
      </c>
    </row>
    <row r="3" spans="1:9" ht="12.75" hidden="1">
      <c r="A3" s="57">
        <f>Podaci!A19</f>
        <v>2</v>
      </c>
      <c r="B3" s="58">
        <f>Podaci!D19</f>
        <v>7361409</v>
      </c>
      <c r="C3" s="58">
        <f>Podaci!E19</f>
        <v>21979254</v>
      </c>
      <c r="D3" s="58">
        <f>Podaci!F19</f>
        <v>18649978</v>
      </c>
      <c r="E3" s="58">
        <f aca="true" t="shared" si="0" ref="E3:E59">(A3/100)*(B3*1+C3*2+D3*3)</f>
        <v>2145397.02</v>
      </c>
      <c r="F3" s="71" t="str">
        <f>Podaci!C5</f>
        <v>03277267</v>
      </c>
      <c r="H3" s="61" t="s">
        <v>1713</v>
      </c>
      <c r="I3" s="58">
        <f aca="true" t="shared" si="1" ref="I3:I66">(ABS(B3-ROUND(B3,0)))+(ABS(C3-ROUND(C3,0)))+(ABS(D3-ROUND(D3,0)))</f>
        <v>0</v>
      </c>
    </row>
    <row r="4" spans="1:9" ht="12.75" hidden="1">
      <c r="A4" s="57">
        <f>Podaci!A20</f>
        <v>3</v>
      </c>
      <c r="B4" s="58">
        <f>Podaci!D20</f>
        <v>0</v>
      </c>
      <c r="C4" s="58">
        <f>Podaci!E20</f>
        <v>0</v>
      </c>
      <c r="D4" s="58">
        <f>Podaci!F20</f>
        <v>0</v>
      </c>
      <c r="E4" s="58">
        <f t="shared" si="0"/>
        <v>0</v>
      </c>
      <c r="F4" s="71" t="str">
        <f>Podaci!C6</f>
        <v>Ingra d.d.</v>
      </c>
      <c r="H4" s="61" t="s">
        <v>1714</v>
      </c>
      <c r="I4" s="58">
        <f t="shared" si="1"/>
        <v>0</v>
      </c>
    </row>
    <row r="5" spans="1:9" ht="12.75" hidden="1">
      <c r="A5" s="57">
        <f>Podaci!A21</f>
        <v>4</v>
      </c>
      <c r="B5" s="58">
        <f>Podaci!D21</f>
        <v>0</v>
      </c>
      <c r="C5" s="58">
        <f>Podaci!E21</f>
        <v>0</v>
      </c>
      <c r="D5" s="58">
        <f>Podaci!F21</f>
        <v>0</v>
      </c>
      <c r="E5" s="58">
        <f t="shared" si="0"/>
        <v>0</v>
      </c>
      <c r="F5" s="71">
        <f>Podaci!C7</f>
        <v>10000</v>
      </c>
      <c r="H5" s="61" t="s">
        <v>1715</v>
      </c>
      <c r="I5" s="58">
        <f t="shared" si="1"/>
        <v>0</v>
      </c>
    </row>
    <row r="6" spans="1:9" ht="12.75" hidden="1">
      <c r="A6" s="57">
        <f>Podaci!A22</f>
        <v>5</v>
      </c>
      <c r="B6" s="58">
        <f>Podaci!D22</f>
        <v>7361409</v>
      </c>
      <c r="C6" s="58">
        <f>Podaci!E22</f>
        <v>21979254</v>
      </c>
      <c r="D6" s="58">
        <f>Podaci!F22</f>
        <v>18649978</v>
      </c>
      <c r="E6" s="58">
        <f t="shared" si="0"/>
        <v>5363492.550000001</v>
      </c>
      <c r="F6" s="71" t="str">
        <f>Podaci!C8</f>
        <v>Zagreb</v>
      </c>
      <c r="H6" s="61" t="s">
        <v>1716</v>
      </c>
      <c r="I6" s="58">
        <f t="shared" si="1"/>
        <v>0</v>
      </c>
    </row>
    <row r="7" spans="1:9" ht="12.75" hidden="1">
      <c r="A7" s="57">
        <f>Podaci!A23</f>
        <v>6</v>
      </c>
      <c r="B7" s="58">
        <f>Podaci!D23</f>
        <v>0</v>
      </c>
      <c r="C7" s="58">
        <f>Podaci!E23</f>
        <v>0</v>
      </c>
      <c r="D7" s="58">
        <f>Podaci!F23</f>
        <v>0</v>
      </c>
      <c r="E7" s="58">
        <f t="shared" si="0"/>
        <v>0</v>
      </c>
      <c r="F7" s="71" t="str">
        <f>Podaci!C9</f>
        <v>Alexandera von Humboldta 4b</v>
      </c>
      <c r="H7" s="61" t="s">
        <v>1717</v>
      </c>
      <c r="I7" s="58">
        <f t="shared" si="1"/>
        <v>0</v>
      </c>
    </row>
    <row r="8" spans="1:9" ht="12.75" hidden="1">
      <c r="A8" s="57">
        <f>Podaci!A24</f>
        <v>7</v>
      </c>
      <c r="B8" s="58">
        <f>Podaci!D24</f>
        <v>0</v>
      </c>
      <c r="C8" s="58">
        <f>Podaci!E24</f>
        <v>0</v>
      </c>
      <c r="D8" s="58">
        <f>Podaci!F24</f>
        <v>0</v>
      </c>
      <c r="E8" s="58">
        <f t="shared" si="0"/>
        <v>0</v>
      </c>
      <c r="F8" s="71" t="str">
        <f>Podaci!C10</f>
        <v>74200</v>
      </c>
      <c r="H8" s="61" t="s">
        <v>1718</v>
      </c>
      <c r="I8" s="58">
        <f t="shared" si="1"/>
        <v>0</v>
      </c>
    </row>
    <row r="9" spans="1:9" ht="12.75" hidden="1">
      <c r="A9" s="57">
        <f>Podaci!A25</f>
        <v>8</v>
      </c>
      <c r="B9" s="58">
        <f>Podaci!D25</f>
        <v>1902878</v>
      </c>
      <c r="C9" s="58">
        <f>Podaci!E25</f>
        <v>1902878</v>
      </c>
      <c r="D9" s="58">
        <f>Podaci!F25</f>
        <v>1902878</v>
      </c>
      <c r="E9" s="58">
        <f t="shared" si="0"/>
        <v>913381.4400000001</v>
      </c>
      <c r="F9" s="71">
        <f>Podaci!C11</f>
        <v>21</v>
      </c>
      <c r="H9" s="61" t="s">
        <v>1719</v>
      </c>
      <c r="I9" s="58">
        <f t="shared" si="1"/>
        <v>0</v>
      </c>
    </row>
    <row r="10" spans="1:9" ht="12.75" hidden="1">
      <c r="A10" s="57">
        <f>Podaci!A26</f>
        <v>9</v>
      </c>
      <c r="B10" s="58">
        <f>Podaci!D26</f>
        <v>1902878</v>
      </c>
      <c r="C10" s="58">
        <f>Podaci!E26</f>
        <v>1902878</v>
      </c>
      <c r="D10" s="58">
        <f>Podaci!F26</f>
        <v>1902878</v>
      </c>
      <c r="E10" s="58">
        <f t="shared" si="0"/>
        <v>1027554.12</v>
      </c>
      <c r="F10" s="71">
        <f>Podaci!C12</f>
        <v>133</v>
      </c>
      <c r="H10" s="61" t="s">
        <v>1720</v>
      </c>
      <c r="I10" s="58">
        <f t="shared" si="1"/>
        <v>0</v>
      </c>
    </row>
    <row r="11" spans="1:9" ht="12.75" hidden="1">
      <c r="A11" s="57">
        <f>Podaci!A27</f>
        <v>10</v>
      </c>
      <c r="B11" s="58">
        <f>Podaci!D27</f>
        <v>0</v>
      </c>
      <c r="C11" s="58">
        <f>Podaci!E27</f>
        <v>0</v>
      </c>
      <c r="D11" s="58">
        <f>Podaci!F27</f>
        <v>0</v>
      </c>
      <c r="E11" s="58">
        <f t="shared" si="0"/>
        <v>0</v>
      </c>
      <c r="F11" s="71">
        <f>Podaci!F204</f>
        <v>0</v>
      </c>
      <c r="H11" s="61" t="s">
        <v>1721</v>
      </c>
      <c r="I11" s="58">
        <f t="shared" si="1"/>
        <v>0</v>
      </c>
    </row>
    <row r="12" spans="1:9" ht="12.75" hidden="1">
      <c r="A12" s="57">
        <f>Podaci!A28</f>
        <v>11</v>
      </c>
      <c r="B12" s="58">
        <f>Podaci!D28</f>
        <v>0</v>
      </c>
      <c r="C12" s="58">
        <f>Podaci!E28</f>
        <v>0</v>
      </c>
      <c r="D12" s="58">
        <f>Podaci!F28</f>
        <v>0</v>
      </c>
      <c r="E12" s="58">
        <f t="shared" si="0"/>
        <v>0</v>
      </c>
      <c r="F12" s="71">
        <f>Podaci!F206</f>
        <v>0</v>
      </c>
      <c r="H12" s="61" t="s">
        <v>1722</v>
      </c>
      <c r="I12" s="58">
        <f t="shared" si="1"/>
        <v>0</v>
      </c>
    </row>
    <row r="13" spans="1:9" ht="12.75" hidden="1">
      <c r="A13" s="57">
        <f>Podaci!A29</f>
        <v>12</v>
      </c>
      <c r="B13" s="58">
        <f>Podaci!D29</f>
        <v>64507511</v>
      </c>
      <c r="C13" s="58">
        <f>Podaci!E29</f>
        <v>77958527</v>
      </c>
      <c r="D13" s="58">
        <f>Podaci!F29</f>
        <v>55737850</v>
      </c>
      <c r="E13" s="58">
        <f t="shared" si="0"/>
        <v>46516573.8</v>
      </c>
      <c r="F13" s="71">
        <f>Podaci!F208</f>
        <v>0</v>
      </c>
      <c r="H13" s="61" t="s">
        <v>1723</v>
      </c>
      <c r="I13" s="58">
        <f t="shared" si="1"/>
        <v>0</v>
      </c>
    </row>
    <row r="14" spans="1:9" ht="12.75" hidden="1">
      <c r="A14" s="57">
        <f>Podaci!A30</f>
        <v>13</v>
      </c>
      <c r="B14" s="58">
        <f>Podaci!D30</f>
        <v>43685184</v>
      </c>
      <c r="C14" s="58">
        <f>Podaci!E30</f>
        <v>55271914</v>
      </c>
      <c r="D14" s="58">
        <f>Podaci!F30</f>
        <v>42303386</v>
      </c>
      <c r="E14" s="58">
        <f t="shared" si="0"/>
        <v>36548092.1</v>
      </c>
      <c r="F14" s="71">
        <f>Podaci!F210</f>
        <v>0</v>
      </c>
      <c r="H14" s="61" t="s">
        <v>1724</v>
      </c>
      <c r="I14" s="58">
        <f t="shared" si="1"/>
        <v>0</v>
      </c>
    </row>
    <row r="15" spans="1:9" ht="12.75" hidden="1">
      <c r="A15" s="57">
        <f>Podaci!A31</f>
        <v>14</v>
      </c>
      <c r="B15" s="58">
        <f>Podaci!D31</f>
        <v>11560649</v>
      </c>
      <c r="C15" s="58">
        <f>Podaci!E31</f>
        <v>12024954</v>
      </c>
      <c r="D15" s="58">
        <f>Podaci!F31</f>
        <v>11406429</v>
      </c>
      <c r="E15" s="58">
        <f t="shared" si="0"/>
        <v>9776178.16</v>
      </c>
      <c r="F15" s="71">
        <f>Podaci!F212</f>
        <v>0</v>
      </c>
      <c r="H15" s="61" t="s">
        <v>1725</v>
      </c>
      <c r="I15" s="58">
        <f t="shared" si="1"/>
        <v>0</v>
      </c>
    </row>
    <row r="16" spans="1:9" ht="12.75" hidden="1">
      <c r="A16" s="57">
        <f>Podaci!A32</f>
        <v>15</v>
      </c>
      <c r="B16" s="58">
        <f>Podaci!D32</f>
        <v>1047365</v>
      </c>
      <c r="C16" s="58">
        <f>Podaci!E32</f>
        <v>4015704</v>
      </c>
      <c r="D16" s="58">
        <f>Podaci!F32</f>
        <v>769116</v>
      </c>
      <c r="E16" s="58">
        <f t="shared" si="0"/>
        <v>1707918.15</v>
      </c>
      <c r="F16" s="71">
        <f>Podaci!F214</f>
        <v>0</v>
      </c>
      <c r="H16" s="61" t="s">
        <v>1726</v>
      </c>
      <c r="I16" s="58">
        <f t="shared" si="1"/>
        <v>0</v>
      </c>
    </row>
    <row r="17" spans="1:9" ht="12.75" hidden="1">
      <c r="A17" s="57">
        <f>Podaci!A33</f>
        <v>16</v>
      </c>
      <c r="B17" s="58">
        <f>Podaci!D33</f>
        <v>648112</v>
      </c>
      <c r="C17" s="58">
        <f>Podaci!E33</f>
        <v>2981991</v>
      </c>
      <c r="D17" s="58">
        <f>Podaci!F33</f>
        <v>556367</v>
      </c>
      <c r="E17" s="58">
        <f t="shared" si="0"/>
        <v>1324991.2</v>
      </c>
      <c r="F17" s="71" t="str">
        <f>Podaci!F216</f>
        <v>1</v>
      </c>
      <c r="H17" s="61" t="s">
        <v>1728</v>
      </c>
      <c r="I17" s="58">
        <f t="shared" si="1"/>
        <v>0</v>
      </c>
    </row>
    <row r="18" spans="1:9" ht="12.75" hidden="1">
      <c r="A18" s="57">
        <f>Podaci!A34</f>
        <v>17</v>
      </c>
      <c r="B18" s="58">
        <f>Podaci!D34</f>
        <v>918457</v>
      </c>
      <c r="C18" s="58">
        <f>Podaci!E34</f>
        <v>3635168</v>
      </c>
      <c r="D18" s="58">
        <f>Podaci!F34</f>
        <v>673756</v>
      </c>
      <c r="E18" s="58">
        <f t="shared" si="0"/>
        <v>1735710.37</v>
      </c>
      <c r="F18" s="71" t="str">
        <f>Podaci!A219</f>
        <v>Igor Oppenheim</v>
      </c>
      <c r="H18" s="61" t="s">
        <v>1729</v>
      </c>
      <c r="I18" s="58">
        <f t="shared" si="1"/>
        <v>0</v>
      </c>
    </row>
    <row r="19" spans="1:9" ht="12.75" hidden="1">
      <c r="A19" s="57">
        <f>Podaci!A35</f>
        <v>18</v>
      </c>
      <c r="B19" s="58">
        <f>Podaci!D35</f>
        <v>0</v>
      </c>
      <c r="C19" s="58">
        <f>Podaci!E35</f>
        <v>0</v>
      </c>
      <c r="D19" s="58">
        <f>Podaci!F35</f>
        <v>0</v>
      </c>
      <c r="E19" s="58">
        <f t="shared" si="0"/>
        <v>0</v>
      </c>
      <c r="F19" s="71" t="str">
        <f>Podaci!A221</f>
        <v>Nevenka Šukara</v>
      </c>
      <c r="H19" s="61" t="s">
        <v>1730</v>
      </c>
      <c r="I19" s="58">
        <f t="shared" si="1"/>
        <v>0</v>
      </c>
    </row>
    <row r="20" spans="1:9" ht="12.75" hidden="1">
      <c r="A20" s="57">
        <f>Podaci!A36</f>
        <v>19</v>
      </c>
      <c r="B20" s="58">
        <f>Podaci!D36</f>
        <v>0</v>
      </c>
      <c r="C20" s="58">
        <f>Podaci!E36</f>
        <v>0</v>
      </c>
      <c r="D20" s="58">
        <f>Podaci!F36</f>
        <v>0</v>
      </c>
      <c r="E20" s="58">
        <f t="shared" si="0"/>
        <v>0</v>
      </c>
      <c r="F20" s="71" t="str">
        <f>Podaci!A223</f>
        <v>Nevenka Šukara</v>
      </c>
      <c r="H20" s="61" t="s">
        <v>1731</v>
      </c>
      <c r="I20" s="58">
        <f t="shared" si="1"/>
        <v>0</v>
      </c>
    </row>
    <row r="21" spans="1:9" ht="12.75" hidden="1">
      <c r="A21" s="57">
        <f>Podaci!A37</f>
        <v>20</v>
      </c>
      <c r="B21" s="58">
        <f>Podaci!D37</f>
        <v>0</v>
      </c>
      <c r="C21" s="58">
        <f>Podaci!E37</f>
        <v>0</v>
      </c>
      <c r="D21" s="58">
        <f>Podaci!F37</f>
        <v>0</v>
      </c>
      <c r="E21" s="58">
        <f t="shared" si="0"/>
        <v>0</v>
      </c>
      <c r="F21" s="71" t="str">
        <f>Podaci!A225</f>
        <v>6102-355</v>
      </c>
      <c r="H21" s="61" t="s">
        <v>1732</v>
      </c>
      <c r="I21" s="58">
        <f t="shared" si="1"/>
        <v>0</v>
      </c>
    </row>
    <row r="22" spans="1:9" ht="12.75" hidden="1">
      <c r="A22" s="57">
        <f>Podaci!A38</f>
        <v>21</v>
      </c>
      <c r="B22" s="58">
        <f>Podaci!D38</f>
        <v>6618948</v>
      </c>
      <c r="C22" s="58">
        <f>Podaci!E38</f>
        <v>0</v>
      </c>
      <c r="D22" s="58">
        <f>Podaci!F38</f>
        <v>0</v>
      </c>
      <c r="E22" s="58">
        <f t="shared" si="0"/>
        <v>1389979.0799999998</v>
      </c>
      <c r="F22" s="71" t="str">
        <f>Podaci!A227</f>
        <v>6156-394</v>
      </c>
      <c r="H22" s="61" t="s">
        <v>1733</v>
      </c>
      <c r="I22" s="58">
        <f t="shared" si="1"/>
        <v>0</v>
      </c>
    </row>
    <row r="23" spans="1:9" ht="12.75" hidden="1">
      <c r="A23" s="57">
        <f>Podaci!A39</f>
        <v>22</v>
      </c>
      <c r="B23" s="58">
        <f>Podaci!D39</f>
        <v>28796</v>
      </c>
      <c r="C23" s="58">
        <f>Podaci!E39</f>
        <v>28796</v>
      </c>
      <c r="D23" s="58">
        <f>Podaci!F39</f>
        <v>28796</v>
      </c>
      <c r="E23" s="58">
        <f t="shared" si="0"/>
        <v>38010.72</v>
      </c>
      <c r="F23" s="71">
        <f>Podaci!A229</f>
        <v>0</v>
      </c>
      <c r="H23" s="61" t="s">
        <v>1734</v>
      </c>
      <c r="I23" s="58">
        <f t="shared" si="1"/>
        <v>0</v>
      </c>
    </row>
    <row r="24" spans="1:9" ht="12.75" hidden="1">
      <c r="A24" s="57">
        <f>Podaci!A40</f>
        <v>23</v>
      </c>
      <c r="B24" s="58">
        <f>Podaci!D40</f>
        <v>0</v>
      </c>
      <c r="C24" s="58">
        <f>Podaci!E40</f>
        <v>0</v>
      </c>
      <c r="D24" s="58">
        <f>Podaci!F40</f>
        <v>0</v>
      </c>
      <c r="E24" s="58">
        <f t="shared" si="0"/>
        <v>0</v>
      </c>
      <c r="F24" s="71">
        <f>Podaci!A231</f>
        <v>0</v>
      </c>
      <c r="H24" s="61" t="s">
        <v>1735</v>
      </c>
      <c r="I24" s="58">
        <f t="shared" si="1"/>
        <v>0</v>
      </c>
    </row>
    <row r="25" spans="1:9" ht="12.75" hidden="1">
      <c r="A25" s="57">
        <f>Podaci!A41</f>
        <v>24</v>
      </c>
      <c r="B25" s="58">
        <f>Podaci!D41</f>
        <v>48878039</v>
      </c>
      <c r="C25" s="58">
        <f>Podaci!E41</f>
        <v>119649527</v>
      </c>
      <c r="D25" s="58">
        <f>Podaci!F41</f>
        <v>119649527</v>
      </c>
      <c r="E25" s="58">
        <f t="shared" si="0"/>
        <v>155310161.76</v>
      </c>
      <c r="F25" s="71" t="str">
        <f>Podaci!F219</f>
        <v>12.10.2005.</v>
      </c>
      <c r="H25" s="60" t="s">
        <v>1448</v>
      </c>
      <c r="I25" s="58">
        <f t="shared" si="1"/>
        <v>0</v>
      </c>
    </row>
    <row r="26" spans="1:9" ht="12.75" hidden="1">
      <c r="A26" s="57">
        <f>Podaci!A42</f>
        <v>25</v>
      </c>
      <c r="B26" s="58">
        <f>Podaci!D42</f>
        <v>0</v>
      </c>
      <c r="C26" s="58">
        <f>Podaci!E42</f>
        <v>445034</v>
      </c>
      <c r="D26" s="58">
        <f>Podaci!F42</f>
        <v>445034</v>
      </c>
      <c r="E26" s="58">
        <f t="shared" si="0"/>
        <v>556292.5</v>
      </c>
      <c r="F26" s="71">
        <f>Podaci!C3</f>
        <v>2005</v>
      </c>
      <c r="H26" s="61" t="s">
        <v>1727</v>
      </c>
      <c r="I26" s="58">
        <f t="shared" si="1"/>
        <v>0</v>
      </c>
    </row>
    <row r="27" spans="1:9" ht="12.75" hidden="1">
      <c r="A27" s="57">
        <f>Podaci!A43</f>
        <v>26</v>
      </c>
      <c r="B27" s="58">
        <f>Podaci!D43</f>
        <v>7968100</v>
      </c>
      <c r="C27" s="58">
        <f>Podaci!E43</f>
        <v>7968100</v>
      </c>
      <c r="D27" s="58">
        <f>Podaci!F43</f>
        <v>7968100</v>
      </c>
      <c r="E27" s="58">
        <f t="shared" si="0"/>
        <v>12430236</v>
      </c>
      <c r="F27" s="71">
        <f>Podaci!C14</f>
        <v>18974619109.579998</v>
      </c>
      <c r="H27" s="60" t="s">
        <v>760</v>
      </c>
      <c r="I27" s="58">
        <f t="shared" si="1"/>
        <v>0</v>
      </c>
    </row>
    <row r="28" spans="1:9" ht="12.75" hidden="1">
      <c r="A28" s="57">
        <f>Podaci!A44</f>
        <v>27</v>
      </c>
      <c r="B28" s="58">
        <f>Podaci!D44</f>
        <v>108089</v>
      </c>
      <c r="C28" s="58">
        <f>Podaci!E44</f>
        <v>1706156</v>
      </c>
      <c r="D28" s="58">
        <f>Podaci!F44</f>
        <v>1706156</v>
      </c>
      <c r="E28" s="58">
        <f t="shared" si="0"/>
        <v>2332494.6300000004</v>
      </c>
      <c r="F28" s="71">
        <f>Podaci!C13</f>
        <v>10</v>
      </c>
      <c r="H28" s="60" t="s">
        <v>1922</v>
      </c>
      <c r="I28" s="58">
        <f t="shared" si="1"/>
        <v>0</v>
      </c>
    </row>
    <row r="29" spans="1:9" ht="12.75" hidden="1">
      <c r="A29" s="57">
        <f>Podaci!A45</f>
        <v>28</v>
      </c>
      <c r="B29" s="58">
        <f>Podaci!D45</f>
        <v>6734440</v>
      </c>
      <c r="C29" s="58">
        <f>Podaci!E45</f>
        <v>92779507</v>
      </c>
      <c r="D29" s="58">
        <f>Podaci!F45</f>
        <v>92779507</v>
      </c>
      <c r="E29" s="58">
        <f t="shared" si="0"/>
        <v>131776953.00000001</v>
      </c>
      <c r="F29" s="70"/>
      <c r="I29" s="58">
        <f t="shared" si="1"/>
        <v>0</v>
      </c>
    </row>
    <row r="30" spans="1:9" ht="12.75" hidden="1">
      <c r="A30" s="57">
        <f>Podaci!A46</f>
        <v>29</v>
      </c>
      <c r="B30" s="58">
        <f>Podaci!D46</f>
        <v>0</v>
      </c>
      <c r="C30" s="58">
        <f>Podaci!E46</f>
        <v>0</v>
      </c>
      <c r="D30" s="58">
        <f>Podaci!F46</f>
        <v>0</v>
      </c>
      <c r="E30" s="58">
        <f t="shared" si="0"/>
        <v>0</v>
      </c>
      <c r="I30" s="58">
        <f t="shared" si="1"/>
        <v>0</v>
      </c>
    </row>
    <row r="31" spans="1:9" ht="12.75" hidden="1">
      <c r="A31" s="57">
        <f>Podaci!A47</f>
        <v>30</v>
      </c>
      <c r="B31" s="58">
        <f>Podaci!D47</f>
        <v>34067410</v>
      </c>
      <c r="C31" s="58">
        <f>Podaci!E47</f>
        <v>14640230</v>
      </c>
      <c r="D31" s="58">
        <f>Podaci!F47</f>
        <v>14640230</v>
      </c>
      <c r="E31" s="58">
        <f t="shared" si="0"/>
        <v>32180568</v>
      </c>
      <c r="I31" s="58">
        <f t="shared" si="1"/>
        <v>0</v>
      </c>
    </row>
    <row r="32" spans="1:9" ht="12.75" hidden="1">
      <c r="A32" s="57">
        <f>Podaci!A48</f>
        <v>31</v>
      </c>
      <c r="B32" s="58">
        <f>Podaci!D48</f>
        <v>0</v>
      </c>
      <c r="C32" s="58">
        <f>Podaci!E48</f>
        <v>2110500</v>
      </c>
      <c r="D32" s="58">
        <f>Podaci!F48</f>
        <v>2110500</v>
      </c>
      <c r="E32" s="58">
        <f t="shared" si="0"/>
        <v>3271275</v>
      </c>
      <c r="I32" s="58">
        <f t="shared" si="1"/>
        <v>0</v>
      </c>
    </row>
    <row r="33" spans="1:9" ht="12.75" hidden="1">
      <c r="A33" s="57">
        <f>Podaci!A49</f>
        <v>32</v>
      </c>
      <c r="B33" s="58">
        <f>Podaci!D49</f>
        <v>0</v>
      </c>
      <c r="C33" s="58">
        <f>Podaci!E49</f>
        <v>0</v>
      </c>
      <c r="D33" s="58">
        <f>Podaci!F49</f>
        <v>0</v>
      </c>
      <c r="E33" s="58">
        <f t="shared" si="0"/>
        <v>0</v>
      </c>
      <c r="I33" s="58">
        <f t="shared" si="1"/>
        <v>0</v>
      </c>
    </row>
    <row r="34" spans="1:9" ht="12.75" hidden="1">
      <c r="A34" s="57">
        <f>Podaci!A50</f>
        <v>33</v>
      </c>
      <c r="B34" s="58">
        <f>Podaci!D50</f>
        <v>120099687</v>
      </c>
      <c r="C34" s="58">
        <f>Podaci!E50</f>
        <v>232709310</v>
      </c>
      <c r="D34" s="58">
        <f>Podaci!F50</f>
        <v>232709310</v>
      </c>
      <c r="E34" s="58">
        <f t="shared" si="0"/>
        <v>423603258.21000004</v>
      </c>
      <c r="I34" s="58">
        <f t="shared" si="1"/>
        <v>0</v>
      </c>
    </row>
    <row r="35" spans="1:9" ht="12.75" hidden="1">
      <c r="A35" s="57">
        <f>Podaci!A51</f>
        <v>34</v>
      </c>
      <c r="B35" s="58">
        <f>Podaci!D51</f>
        <v>9252865</v>
      </c>
      <c r="C35" s="58">
        <f>Podaci!E51</f>
        <v>50112293</v>
      </c>
      <c r="D35" s="58">
        <f>Podaci!F51</f>
        <v>50112293</v>
      </c>
      <c r="E35" s="58">
        <f t="shared" si="0"/>
        <v>88336872.2</v>
      </c>
      <c r="I35" s="58">
        <f t="shared" si="1"/>
        <v>0</v>
      </c>
    </row>
    <row r="36" spans="1:9" ht="12.75" hidden="1">
      <c r="A36" s="57">
        <f>Podaci!A52</f>
        <v>35</v>
      </c>
      <c r="B36" s="58">
        <f>Podaci!D52</f>
        <v>9035</v>
      </c>
      <c r="C36" s="58">
        <f>Podaci!E52</f>
        <v>13856</v>
      </c>
      <c r="D36" s="58">
        <f>Podaci!F52</f>
        <v>13856</v>
      </c>
      <c r="E36" s="58">
        <f t="shared" si="0"/>
        <v>27410.25</v>
      </c>
      <c r="I36" s="58">
        <f t="shared" si="1"/>
        <v>0</v>
      </c>
    </row>
    <row r="37" spans="1:9" ht="12.75" hidden="1">
      <c r="A37" s="57">
        <f>Podaci!A53</f>
        <v>36</v>
      </c>
      <c r="B37" s="58">
        <f>Podaci!D53</f>
        <v>0</v>
      </c>
      <c r="C37" s="58">
        <f>Podaci!E53</f>
        <v>44382746</v>
      </c>
      <c r="D37" s="58">
        <f>Podaci!F53</f>
        <v>44382746</v>
      </c>
      <c r="E37" s="58">
        <f t="shared" si="0"/>
        <v>79888942.8</v>
      </c>
      <c r="I37" s="58">
        <f t="shared" si="1"/>
        <v>0</v>
      </c>
    </row>
    <row r="38" spans="1:9" ht="12.75" hidden="1">
      <c r="A38" s="57">
        <f>Podaci!A54</f>
        <v>37</v>
      </c>
      <c r="B38" s="58">
        <f>Podaci!D54</f>
        <v>0</v>
      </c>
      <c r="C38" s="58">
        <f>Podaci!E54</f>
        <v>0</v>
      </c>
      <c r="D38" s="58">
        <f>Podaci!F54</f>
        <v>0</v>
      </c>
      <c r="E38" s="58">
        <f t="shared" si="0"/>
        <v>0</v>
      </c>
      <c r="I38" s="58">
        <f t="shared" si="1"/>
        <v>0</v>
      </c>
    </row>
    <row r="39" spans="1:9" ht="12.75" hidden="1">
      <c r="A39" s="57">
        <f>Podaci!A55</f>
        <v>38</v>
      </c>
      <c r="B39" s="58">
        <f>Podaci!D55</f>
        <v>0</v>
      </c>
      <c r="C39" s="58">
        <f>Podaci!E55</f>
        <v>0</v>
      </c>
      <c r="D39" s="58">
        <f>Podaci!F55</f>
        <v>0</v>
      </c>
      <c r="E39" s="58">
        <f t="shared" si="0"/>
        <v>0</v>
      </c>
      <c r="I39" s="58">
        <f t="shared" si="1"/>
        <v>0</v>
      </c>
    </row>
    <row r="40" spans="1:9" ht="12.75" hidden="1">
      <c r="A40" s="57">
        <f>Podaci!A56</f>
        <v>39</v>
      </c>
      <c r="B40" s="58">
        <f>Podaci!D56</f>
        <v>9243830</v>
      </c>
      <c r="C40" s="58">
        <f>Podaci!E56</f>
        <v>5715691</v>
      </c>
      <c r="D40" s="58">
        <f>Podaci!F56</f>
        <v>5715691</v>
      </c>
      <c r="E40" s="58">
        <f t="shared" si="0"/>
        <v>14750691.15</v>
      </c>
      <c r="I40" s="58">
        <f t="shared" si="1"/>
        <v>0</v>
      </c>
    </row>
    <row r="41" spans="1:9" ht="12.75" hidden="1">
      <c r="A41" s="57">
        <f>Podaci!A57</f>
        <v>40</v>
      </c>
      <c r="B41" s="58">
        <f>Podaci!D57</f>
        <v>98561946</v>
      </c>
      <c r="C41" s="58">
        <f>Podaci!E57</f>
        <v>134261285</v>
      </c>
      <c r="D41" s="58">
        <f>Podaci!F57</f>
        <v>134261285</v>
      </c>
      <c r="E41" s="58">
        <f t="shared" si="0"/>
        <v>307947348.40000004</v>
      </c>
      <c r="I41" s="58">
        <f t="shared" si="1"/>
        <v>0</v>
      </c>
    </row>
    <row r="42" spans="1:9" ht="12.75" hidden="1">
      <c r="A42" s="57">
        <f>Podaci!A58</f>
        <v>41</v>
      </c>
      <c r="B42" s="58">
        <f>Podaci!D58</f>
        <v>0</v>
      </c>
      <c r="C42" s="58">
        <f>Podaci!E58</f>
        <v>0</v>
      </c>
      <c r="D42" s="58">
        <f>Podaci!F58</f>
        <v>0</v>
      </c>
      <c r="E42" s="58">
        <f t="shared" si="0"/>
        <v>0</v>
      </c>
      <c r="I42" s="58">
        <f t="shared" si="1"/>
        <v>0</v>
      </c>
    </row>
    <row r="43" spans="1:9" ht="12.75" hidden="1">
      <c r="A43" s="57">
        <f>Podaci!A59</f>
        <v>42</v>
      </c>
      <c r="B43" s="58">
        <f>Podaci!D59</f>
        <v>0</v>
      </c>
      <c r="C43" s="58">
        <f>Podaci!E59</f>
        <v>0</v>
      </c>
      <c r="D43" s="58">
        <f>Podaci!F59</f>
        <v>0</v>
      </c>
      <c r="E43" s="58">
        <f t="shared" si="0"/>
        <v>0</v>
      </c>
      <c r="I43" s="58">
        <f t="shared" si="1"/>
        <v>0</v>
      </c>
    </row>
    <row r="44" spans="1:9" ht="12.75" hidden="1">
      <c r="A44" s="57">
        <f>Podaci!A60</f>
        <v>43</v>
      </c>
      <c r="B44" s="58">
        <f>Podaci!D60</f>
        <v>127232</v>
      </c>
      <c r="C44" s="58">
        <f>Podaci!E60</f>
        <v>127232</v>
      </c>
      <c r="D44" s="58">
        <f>Podaci!F60</f>
        <v>127232</v>
      </c>
      <c r="E44" s="58">
        <f t="shared" si="0"/>
        <v>328258.56</v>
      </c>
      <c r="I44" s="58">
        <f t="shared" si="1"/>
        <v>0</v>
      </c>
    </row>
    <row r="45" spans="1:9" ht="12.75" hidden="1">
      <c r="A45" s="57">
        <f>Podaci!A61</f>
        <v>44</v>
      </c>
      <c r="B45" s="58">
        <f>Podaci!D61</f>
        <v>10000000</v>
      </c>
      <c r="C45" s="58">
        <f>Podaci!E61</f>
        <v>50575769</v>
      </c>
      <c r="D45" s="58">
        <f>Podaci!F61</f>
        <v>50575769</v>
      </c>
      <c r="E45" s="58">
        <f t="shared" si="0"/>
        <v>115666691.8</v>
      </c>
      <c r="I45" s="58">
        <f t="shared" si="1"/>
        <v>0</v>
      </c>
    </row>
    <row r="46" spans="1:9" ht="12.75" hidden="1">
      <c r="A46" s="57">
        <f>Podaci!A62</f>
        <v>45</v>
      </c>
      <c r="B46" s="58">
        <f>Podaci!D62</f>
        <v>0</v>
      </c>
      <c r="C46" s="58">
        <f>Podaci!E62</f>
        <v>0</v>
      </c>
      <c r="D46" s="58">
        <f>Podaci!F62</f>
        <v>0</v>
      </c>
      <c r="E46" s="58">
        <f t="shared" si="0"/>
        <v>0</v>
      </c>
      <c r="I46" s="58">
        <f t="shared" si="1"/>
        <v>0</v>
      </c>
    </row>
    <row r="47" spans="1:9" ht="12.75" hidden="1">
      <c r="A47" s="57">
        <f>Podaci!A63</f>
        <v>46</v>
      </c>
      <c r="B47" s="58">
        <f>Podaci!D63</f>
        <v>25221300</v>
      </c>
      <c r="C47" s="58">
        <f>Podaci!E63</f>
        <v>63997404</v>
      </c>
      <c r="D47" s="58">
        <f>Podaci!F63</f>
        <v>63997404</v>
      </c>
      <c r="E47" s="58">
        <f t="shared" si="0"/>
        <v>158795827.20000002</v>
      </c>
      <c r="I47" s="58">
        <f t="shared" si="1"/>
        <v>0</v>
      </c>
    </row>
    <row r="48" spans="1:9" ht="12.75" hidden="1">
      <c r="A48" s="57">
        <f>Podaci!A64</f>
        <v>47</v>
      </c>
      <c r="B48" s="58">
        <f>Podaci!D64</f>
        <v>51260598</v>
      </c>
      <c r="C48" s="58">
        <f>Podaci!E64</f>
        <v>6127434</v>
      </c>
      <c r="D48" s="58">
        <f>Podaci!F64</f>
        <v>6127434</v>
      </c>
      <c r="E48" s="58">
        <f t="shared" si="0"/>
        <v>38491950.96</v>
      </c>
      <c r="I48" s="58">
        <f t="shared" si="1"/>
        <v>0</v>
      </c>
    </row>
    <row r="49" spans="1:9" ht="12.75" hidden="1">
      <c r="A49" s="57">
        <f>Podaci!A65</f>
        <v>48</v>
      </c>
      <c r="B49" s="58">
        <f>Podaci!D65</f>
        <v>1065926</v>
      </c>
      <c r="C49" s="58">
        <f>Podaci!E65</f>
        <v>2070128</v>
      </c>
      <c r="D49" s="58">
        <f>Podaci!F65</f>
        <v>2070128</v>
      </c>
      <c r="E49" s="58">
        <f t="shared" si="0"/>
        <v>5479951.68</v>
      </c>
      <c r="I49" s="58">
        <f t="shared" si="1"/>
        <v>0</v>
      </c>
    </row>
    <row r="50" spans="1:9" ht="12.75" hidden="1">
      <c r="A50" s="57">
        <f>Podaci!A66</f>
        <v>49</v>
      </c>
      <c r="B50" s="58">
        <f>Podaci!D66</f>
        <v>10886890</v>
      </c>
      <c r="C50" s="58">
        <f>Podaci!E66</f>
        <v>11363318</v>
      </c>
      <c r="D50" s="58">
        <f>Podaci!F66</f>
        <v>11363318</v>
      </c>
      <c r="E50" s="58">
        <f t="shared" si="0"/>
        <v>33174705.2</v>
      </c>
      <c r="I50" s="58">
        <f t="shared" si="1"/>
        <v>0</v>
      </c>
    </row>
    <row r="51" spans="1:9" ht="12.75" hidden="1">
      <c r="A51" s="57">
        <f>Podaci!A67</f>
        <v>50</v>
      </c>
      <c r="B51" s="58">
        <f>Podaci!D67</f>
        <v>12284876</v>
      </c>
      <c r="C51" s="58">
        <f>Podaci!E67</f>
        <v>48335732</v>
      </c>
      <c r="D51" s="58">
        <f>Podaci!F67</f>
        <v>48335732</v>
      </c>
      <c r="E51" s="58">
        <f t="shared" si="0"/>
        <v>126981768</v>
      </c>
      <c r="I51" s="58">
        <f t="shared" si="1"/>
        <v>0</v>
      </c>
    </row>
    <row r="52" spans="1:9" ht="12.75" hidden="1">
      <c r="A52" s="57">
        <f>Podaci!A68</f>
        <v>51</v>
      </c>
      <c r="B52" s="58">
        <f>Podaci!D68</f>
        <v>6075048</v>
      </c>
      <c r="C52" s="58">
        <f>Podaci!E68</f>
        <v>15084998</v>
      </c>
      <c r="D52" s="58">
        <f>Podaci!F68</f>
        <v>15084998</v>
      </c>
      <c r="E52" s="58">
        <f t="shared" si="0"/>
        <v>41565019.38</v>
      </c>
      <c r="I52" s="58">
        <f t="shared" si="1"/>
        <v>0</v>
      </c>
    </row>
    <row r="53" spans="1:9" ht="12.75" hidden="1">
      <c r="A53" s="57">
        <f>Podaci!A69</f>
        <v>52</v>
      </c>
      <c r="B53" s="58">
        <f>Podaci!D69</f>
        <v>6102171</v>
      </c>
      <c r="C53" s="58">
        <f>Podaci!E69</f>
        <v>33170089</v>
      </c>
      <c r="D53" s="58">
        <f>Podaci!F69</f>
        <v>33170089</v>
      </c>
      <c r="E53" s="58">
        <f t="shared" si="0"/>
        <v>89415360.32000001</v>
      </c>
      <c r="I53" s="58">
        <f t="shared" si="1"/>
        <v>0</v>
      </c>
    </row>
    <row r="54" spans="1:9" ht="12.75" hidden="1">
      <c r="A54" s="57">
        <f>Podaci!A70</f>
        <v>53</v>
      </c>
      <c r="B54" s="58">
        <f>Podaci!D70</f>
        <v>107657</v>
      </c>
      <c r="C54" s="58">
        <f>Podaci!E70</f>
        <v>80645</v>
      </c>
      <c r="D54" s="58">
        <f>Podaci!F70</f>
        <v>80645</v>
      </c>
      <c r="E54" s="58">
        <f t="shared" si="0"/>
        <v>270767.46</v>
      </c>
      <c r="I54" s="58">
        <f t="shared" si="1"/>
        <v>0</v>
      </c>
    </row>
    <row r="55" spans="1:9" ht="12.75" hidden="1">
      <c r="A55" s="57">
        <f>Podaci!A71</f>
        <v>54</v>
      </c>
      <c r="B55" s="58">
        <f>Podaci!D71</f>
        <v>606573</v>
      </c>
      <c r="C55" s="58">
        <f>Podaci!E71</f>
        <v>1589008</v>
      </c>
      <c r="D55" s="58">
        <f>Podaci!F71</f>
        <v>1589008</v>
      </c>
      <c r="E55" s="58">
        <f t="shared" si="0"/>
        <v>4617871.0200000005</v>
      </c>
      <c r="I55" s="58">
        <f t="shared" si="1"/>
        <v>0</v>
      </c>
    </row>
    <row r="56" spans="1:9" ht="12.75" hidden="1">
      <c r="A56" s="57">
        <f>Podaci!A72</f>
        <v>55</v>
      </c>
      <c r="B56" s="58">
        <f>Podaci!D72</f>
        <v>606573</v>
      </c>
      <c r="C56" s="58">
        <f>Podaci!E72</f>
        <v>1589008</v>
      </c>
      <c r="D56" s="58">
        <f>Podaci!F72</f>
        <v>1589008</v>
      </c>
      <c r="E56" s="58">
        <f t="shared" si="0"/>
        <v>4703387.15</v>
      </c>
      <c r="I56" s="58">
        <f t="shared" si="1"/>
        <v>0</v>
      </c>
    </row>
    <row r="57" spans="1:9" ht="12.75" hidden="1">
      <c r="A57" s="57">
        <f>Podaci!A73</f>
        <v>56</v>
      </c>
      <c r="B57" s="58">
        <f>Podaci!D73</f>
        <v>0</v>
      </c>
      <c r="C57" s="58">
        <f>Podaci!E73</f>
        <v>0</v>
      </c>
      <c r="D57" s="58">
        <f>Podaci!F73</f>
        <v>0</v>
      </c>
      <c r="E57" s="58">
        <f t="shared" si="0"/>
        <v>0</v>
      </c>
      <c r="I57" s="58">
        <f t="shared" si="1"/>
        <v>0</v>
      </c>
    </row>
    <row r="58" spans="1:9" ht="12.75" hidden="1">
      <c r="A58" s="57">
        <f>Podaci!A74</f>
        <v>57</v>
      </c>
      <c r="B58" s="58">
        <f>Podaci!D74</f>
        <v>0</v>
      </c>
      <c r="C58" s="58">
        <f>Podaci!E74</f>
        <v>0</v>
      </c>
      <c r="D58" s="58">
        <f>Podaci!F74</f>
        <v>0</v>
      </c>
      <c r="E58" s="58">
        <f t="shared" si="0"/>
        <v>0</v>
      </c>
      <c r="I58" s="58">
        <f t="shared" si="1"/>
        <v>0</v>
      </c>
    </row>
    <row r="59" spans="1:9" ht="12.75" hidden="1">
      <c r="A59" s="57">
        <f>Podaci!A75</f>
        <v>58</v>
      </c>
      <c r="B59" s="58">
        <f>Podaci!D75</f>
        <v>243356097</v>
      </c>
      <c r="C59" s="58">
        <f>Podaci!E75</f>
        <v>455788504</v>
      </c>
      <c r="D59" s="58">
        <f>Podaci!F75</f>
        <v>430238551</v>
      </c>
      <c r="E59" s="58">
        <f t="shared" si="0"/>
        <v>1418476279.6399999</v>
      </c>
      <c r="I59" s="58">
        <f t="shared" si="1"/>
        <v>0</v>
      </c>
    </row>
    <row r="60" spans="1:9" ht="12.75" hidden="1">
      <c r="A60" s="57">
        <f>Podaci!A77</f>
        <v>59</v>
      </c>
      <c r="B60" s="58">
        <f>Podaci!E77</f>
        <v>79295713</v>
      </c>
      <c r="C60" s="58">
        <f>Podaci!F77</f>
        <v>86180318</v>
      </c>
      <c r="D60" s="58">
        <v>0</v>
      </c>
      <c r="E60" s="58">
        <f>(A60/100)*(B60*1+C60*2)</f>
        <v>148477245.91</v>
      </c>
      <c r="I60" s="58">
        <f t="shared" si="1"/>
        <v>0</v>
      </c>
    </row>
    <row r="61" spans="1:9" ht="12.75" hidden="1">
      <c r="A61" s="57">
        <f>Podaci!A78</f>
        <v>60</v>
      </c>
      <c r="B61" s="58">
        <f>Podaci!E78</f>
        <v>15688959</v>
      </c>
      <c r="C61" s="58">
        <f>Podaci!F78</f>
        <v>60000000</v>
      </c>
      <c r="D61" s="58">
        <v>0</v>
      </c>
      <c r="E61" s="58">
        <f aca="true" t="shared" si="2" ref="E61:E123">(A61/100)*(B61*1+C61*2)</f>
        <v>81413375.39999999</v>
      </c>
      <c r="I61" s="58">
        <f t="shared" si="1"/>
        <v>0</v>
      </c>
    </row>
    <row r="62" spans="1:9" ht="12.75" hidden="1">
      <c r="A62" s="57">
        <f>Podaci!A79</f>
        <v>61</v>
      </c>
      <c r="B62" s="58">
        <f>Podaci!E79</f>
        <v>0</v>
      </c>
      <c r="C62" s="58">
        <f>Podaci!F79</f>
        <v>0</v>
      </c>
      <c r="D62" s="58">
        <v>0</v>
      </c>
      <c r="E62" s="58">
        <f t="shared" si="2"/>
        <v>0</v>
      </c>
      <c r="I62" s="58">
        <f t="shared" si="1"/>
        <v>0</v>
      </c>
    </row>
    <row r="63" spans="1:9" ht="12.75" hidden="1">
      <c r="A63" s="57">
        <f>Podaci!A80</f>
        <v>62</v>
      </c>
      <c r="B63" s="58">
        <f>Podaci!E80</f>
        <v>0</v>
      </c>
      <c r="C63" s="58">
        <f>Podaci!F80</f>
        <v>0</v>
      </c>
      <c r="D63" s="58">
        <v>0</v>
      </c>
      <c r="E63" s="58">
        <f t="shared" si="2"/>
        <v>0</v>
      </c>
      <c r="I63" s="58">
        <f t="shared" si="1"/>
        <v>0</v>
      </c>
    </row>
    <row r="64" spans="1:9" ht="12.75" hidden="1">
      <c r="A64" s="57">
        <f>Podaci!A81</f>
        <v>63</v>
      </c>
      <c r="B64" s="58">
        <f>Podaci!E81</f>
        <v>0</v>
      </c>
      <c r="C64" s="58">
        <f>Podaci!F81</f>
        <v>3862141</v>
      </c>
      <c r="D64" s="58">
        <v>0</v>
      </c>
      <c r="E64" s="58">
        <f t="shared" si="2"/>
        <v>4866297.66</v>
      </c>
      <c r="I64" s="58">
        <f t="shared" si="1"/>
        <v>0</v>
      </c>
    </row>
    <row r="65" spans="1:9" ht="12.75" hidden="1">
      <c r="A65" s="57">
        <f>Podaci!A82</f>
        <v>64</v>
      </c>
      <c r="B65" s="58">
        <f>Podaci!E82</f>
        <v>2960451</v>
      </c>
      <c r="C65" s="58">
        <f>Podaci!F82</f>
        <v>3000000</v>
      </c>
      <c r="D65" s="58">
        <v>0</v>
      </c>
      <c r="E65" s="58">
        <f t="shared" si="2"/>
        <v>5734688.64</v>
      </c>
      <c r="I65" s="58">
        <f t="shared" si="1"/>
        <v>0</v>
      </c>
    </row>
    <row r="66" spans="1:9" ht="12.75" hidden="1">
      <c r="A66" s="57">
        <f>Podaci!A83</f>
        <v>65</v>
      </c>
      <c r="B66" s="58">
        <f>Podaci!E83</f>
        <v>35279020</v>
      </c>
      <c r="C66" s="58">
        <f>Podaci!F83</f>
        <v>815588</v>
      </c>
      <c r="D66" s="58">
        <v>0</v>
      </c>
      <c r="E66" s="58">
        <f t="shared" si="2"/>
        <v>23991627.400000002</v>
      </c>
      <c r="I66" s="58">
        <f t="shared" si="1"/>
        <v>0</v>
      </c>
    </row>
    <row r="67" spans="1:9" ht="12.75" hidden="1">
      <c r="A67" s="57">
        <f>Podaci!A84</f>
        <v>66</v>
      </c>
      <c r="B67" s="58">
        <f>Podaci!E84</f>
        <v>12887158</v>
      </c>
      <c r="C67" s="58">
        <f>Podaci!F84</f>
        <v>0</v>
      </c>
      <c r="D67" s="58">
        <v>0</v>
      </c>
      <c r="E67" s="58">
        <f t="shared" si="2"/>
        <v>8505524.280000001</v>
      </c>
      <c r="I67" s="58">
        <f aca="true" t="shared" si="3" ref="I67:I130">(ABS(B67-ROUND(B67,0)))+(ABS(C67-ROUND(C67,0)))+(ABS(D67-ROUND(D67,0)))</f>
        <v>0</v>
      </c>
    </row>
    <row r="68" spans="1:9" ht="12.75" hidden="1">
      <c r="A68" s="57">
        <f>Podaci!A85</f>
        <v>67</v>
      </c>
      <c r="B68" s="58">
        <f>Podaci!E85</f>
        <v>0</v>
      </c>
      <c r="C68" s="58">
        <f>Podaci!F85</f>
        <v>0</v>
      </c>
      <c r="D68" s="58">
        <v>0</v>
      </c>
      <c r="E68" s="58">
        <f t="shared" si="2"/>
        <v>0</v>
      </c>
      <c r="I68" s="58">
        <f t="shared" si="3"/>
        <v>0</v>
      </c>
    </row>
    <row r="69" spans="1:9" ht="12.75" hidden="1">
      <c r="A69" s="57">
        <f>Podaci!A86</f>
        <v>68</v>
      </c>
      <c r="B69" s="58">
        <f>Podaci!E86</f>
        <v>6546163</v>
      </c>
      <c r="C69" s="58">
        <f>Podaci!F86</f>
        <v>12568627</v>
      </c>
      <c r="D69" s="58">
        <v>0</v>
      </c>
      <c r="E69" s="58">
        <f t="shared" si="2"/>
        <v>21544723.560000002</v>
      </c>
      <c r="I69" s="58">
        <f t="shared" si="3"/>
        <v>0</v>
      </c>
    </row>
    <row r="70" spans="1:9" ht="12.75" hidden="1">
      <c r="A70" s="57">
        <f>Podaci!A87</f>
        <v>69</v>
      </c>
      <c r="B70" s="58">
        <f>Podaci!E87</f>
        <v>0</v>
      </c>
      <c r="C70" s="58">
        <f>Podaci!F87</f>
        <v>0</v>
      </c>
      <c r="D70" s="58">
        <v>0</v>
      </c>
      <c r="E70" s="58">
        <f t="shared" si="2"/>
        <v>0</v>
      </c>
      <c r="I70" s="58">
        <f t="shared" si="3"/>
        <v>0</v>
      </c>
    </row>
    <row r="71" spans="1:9" ht="12.75" hidden="1">
      <c r="A71" s="57">
        <f>Podaci!A88</f>
        <v>70</v>
      </c>
      <c r="B71" s="58">
        <f>Podaci!E88</f>
        <v>5933962</v>
      </c>
      <c r="C71" s="58">
        <f>Podaci!F88</f>
        <v>5933962</v>
      </c>
      <c r="D71" s="58">
        <v>0</v>
      </c>
      <c r="E71" s="58">
        <f t="shared" si="2"/>
        <v>12461320.2</v>
      </c>
      <c r="I71" s="58">
        <f t="shared" si="3"/>
        <v>0</v>
      </c>
    </row>
    <row r="72" spans="1:9" ht="12.75" hidden="1">
      <c r="A72" s="57">
        <f>Podaci!A89</f>
        <v>71</v>
      </c>
      <c r="B72" s="58">
        <f>Podaci!E89</f>
        <v>40334294</v>
      </c>
      <c r="C72" s="58">
        <f>Podaci!F89</f>
        <v>135757381</v>
      </c>
      <c r="D72" s="58">
        <v>0</v>
      </c>
      <c r="E72" s="58">
        <f t="shared" si="2"/>
        <v>221412829.76</v>
      </c>
      <c r="I72" s="58">
        <f t="shared" si="3"/>
        <v>0</v>
      </c>
    </row>
    <row r="73" spans="1:9" ht="12.75" hidden="1">
      <c r="A73" s="57">
        <f>Podaci!A90</f>
        <v>72</v>
      </c>
      <c r="B73" s="58">
        <f>Podaci!E90</f>
        <v>0</v>
      </c>
      <c r="C73" s="58">
        <f>Podaci!F90</f>
        <v>0</v>
      </c>
      <c r="D73" s="58">
        <v>0</v>
      </c>
      <c r="E73" s="58">
        <f t="shared" si="2"/>
        <v>0</v>
      </c>
      <c r="I73" s="58">
        <f t="shared" si="3"/>
        <v>0</v>
      </c>
    </row>
    <row r="74" spans="1:9" ht="12.75" hidden="1">
      <c r="A74" s="57">
        <f>Podaci!A91</f>
        <v>73</v>
      </c>
      <c r="B74" s="58">
        <f>Podaci!E91</f>
        <v>0</v>
      </c>
      <c r="C74" s="58">
        <f>Podaci!F91</f>
        <v>0</v>
      </c>
      <c r="D74" s="58">
        <v>0</v>
      </c>
      <c r="E74" s="58">
        <f t="shared" si="2"/>
        <v>0</v>
      </c>
      <c r="I74" s="58">
        <f t="shared" si="3"/>
        <v>0</v>
      </c>
    </row>
    <row r="75" spans="1:9" ht="12.75" hidden="1">
      <c r="A75" s="57">
        <f>Podaci!A92</f>
        <v>74</v>
      </c>
      <c r="B75" s="58">
        <f>Podaci!E92</f>
        <v>2383508</v>
      </c>
      <c r="C75" s="58">
        <f>Podaci!F92</f>
        <v>86586344</v>
      </c>
      <c r="D75" s="58">
        <v>0</v>
      </c>
      <c r="E75" s="58">
        <f t="shared" si="2"/>
        <v>129911585.03999999</v>
      </c>
      <c r="I75" s="58">
        <f t="shared" si="3"/>
        <v>0</v>
      </c>
    </row>
    <row r="76" spans="1:9" ht="12.75" hidden="1">
      <c r="A76" s="57">
        <f>Podaci!A93</f>
        <v>75</v>
      </c>
      <c r="B76" s="58">
        <f>Podaci!E93</f>
        <v>0</v>
      </c>
      <c r="C76" s="58">
        <f>Podaci!F93</f>
        <v>0</v>
      </c>
      <c r="D76" s="58">
        <v>0</v>
      </c>
      <c r="E76" s="58">
        <f t="shared" si="2"/>
        <v>0</v>
      </c>
      <c r="I76" s="58">
        <f t="shared" si="3"/>
        <v>0</v>
      </c>
    </row>
    <row r="77" spans="1:9" ht="12.75" hidden="1">
      <c r="A77" s="57">
        <f>Podaci!A94</f>
        <v>76</v>
      </c>
      <c r="B77" s="58">
        <f>Podaci!E94</f>
        <v>1076486</v>
      </c>
      <c r="C77" s="58">
        <f>Podaci!F94</f>
        <v>0</v>
      </c>
      <c r="D77" s="58">
        <v>0</v>
      </c>
      <c r="E77" s="58">
        <f t="shared" si="2"/>
        <v>818129.36</v>
      </c>
      <c r="I77" s="58">
        <f t="shared" si="3"/>
        <v>0</v>
      </c>
    </row>
    <row r="78" spans="1:9" ht="12.75" hidden="1">
      <c r="A78" s="57">
        <f>Podaci!A95</f>
        <v>77</v>
      </c>
      <c r="B78" s="58">
        <f>Podaci!E95</f>
        <v>0</v>
      </c>
      <c r="C78" s="58">
        <f>Podaci!F95</f>
        <v>723614</v>
      </c>
      <c r="D78" s="58">
        <v>0</v>
      </c>
      <c r="E78" s="58">
        <f t="shared" si="2"/>
        <v>1114365.56</v>
      </c>
      <c r="I78" s="58">
        <f t="shared" si="3"/>
        <v>0</v>
      </c>
    </row>
    <row r="79" spans="1:9" ht="12.75" hidden="1">
      <c r="A79" s="57">
        <f>Podaci!A96</f>
        <v>78</v>
      </c>
      <c r="B79" s="58">
        <f>Podaci!E96</f>
        <v>0</v>
      </c>
      <c r="C79" s="58">
        <f>Podaci!F96</f>
        <v>0</v>
      </c>
      <c r="D79" s="58">
        <v>0</v>
      </c>
      <c r="E79" s="58">
        <f t="shared" si="2"/>
        <v>0</v>
      </c>
      <c r="I79" s="58">
        <f t="shared" si="3"/>
        <v>0</v>
      </c>
    </row>
    <row r="80" spans="1:9" ht="12.75" hidden="1">
      <c r="A80" s="57">
        <f>Podaci!A97</f>
        <v>79</v>
      </c>
      <c r="B80" s="58">
        <f>Podaci!E97</f>
        <v>0</v>
      </c>
      <c r="C80" s="58">
        <f>Podaci!F97</f>
        <v>0</v>
      </c>
      <c r="D80" s="58">
        <v>0</v>
      </c>
      <c r="E80" s="58">
        <f t="shared" si="2"/>
        <v>0</v>
      </c>
      <c r="I80" s="58">
        <f t="shared" si="3"/>
        <v>0</v>
      </c>
    </row>
    <row r="81" spans="1:9" ht="12.75" hidden="1">
      <c r="A81" s="57">
        <f>Podaci!A98</f>
        <v>80</v>
      </c>
      <c r="B81" s="58">
        <f>Podaci!E98</f>
        <v>0</v>
      </c>
      <c r="C81" s="58">
        <f>Podaci!F98</f>
        <v>0</v>
      </c>
      <c r="D81" s="58">
        <v>0</v>
      </c>
      <c r="E81" s="58">
        <f t="shared" si="2"/>
        <v>0</v>
      </c>
      <c r="I81" s="58">
        <f t="shared" si="3"/>
        <v>0</v>
      </c>
    </row>
    <row r="82" spans="1:9" ht="12.75" hidden="1">
      <c r="A82" s="57">
        <f>Podaci!A99</f>
        <v>81</v>
      </c>
      <c r="B82" s="58">
        <f>Podaci!E99</f>
        <v>36874300</v>
      </c>
      <c r="C82" s="58">
        <f>Podaci!F99</f>
        <v>48447423</v>
      </c>
      <c r="D82" s="58">
        <v>0</v>
      </c>
      <c r="E82" s="58">
        <f t="shared" si="2"/>
        <v>108353008.26</v>
      </c>
      <c r="I82" s="58">
        <f t="shared" si="3"/>
        <v>0</v>
      </c>
    </row>
    <row r="83" spans="1:9" ht="12.75" hidden="1">
      <c r="A83" s="57">
        <f>Podaci!A100</f>
        <v>82</v>
      </c>
      <c r="B83" s="58">
        <f>Podaci!E100</f>
        <v>122316950</v>
      </c>
      <c r="C83" s="58">
        <f>Podaci!F100</f>
        <v>207848308</v>
      </c>
      <c r="D83" s="58">
        <v>0</v>
      </c>
      <c r="E83" s="58">
        <f t="shared" si="2"/>
        <v>441171124.11999995</v>
      </c>
      <c r="I83" s="58">
        <f t="shared" si="3"/>
        <v>0</v>
      </c>
    </row>
    <row r="84" spans="1:9" ht="12.75" hidden="1">
      <c r="A84" s="57">
        <f>Podaci!A101</f>
        <v>83</v>
      </c>
      <c r="B84" s="58">
        <f>Podaci!E101</f>
        <v>0</v>
      </c>
      <c r="C84" s="58">
        <f>Podaci!F101</f>
        <v>0</v>
      </c>
      <c r="D84" s="58">
        <v>0</v>
      </c>
      <c r="E84" s="58">
        <f t="shared" si="2"/>
        <v>0</v>
      </c>
      <c r="I84" s="58">
        <f t="shared" si="3"/>
        <v>0</v>
      </c>
    </row>
    <row r="85" spans="1:9" ht="12.75" hidden="1">
      <c r="A85" s="57">
        <f>Podaci!A102</f>
        <v>84</v>
      </c>
      <c r="B85" s="58">
        <f>Podaci!E102</f>
        <v>23540495</v>
      </c>
      <c r="C85" s="58">
        <f>Podaci!F102</f>
        <v>45000000</v>
      </c>
      <c r="D85" s="58">
        <v>0</v>
      </c>
      <c r="E85" s="58">
        <f t="shared" si="2"/>
        <v>95374015.8</v>
      </c>
      <c r="I85" s="58">
        <f t="shared" si="3"/>
        <v>0</v>
      </c>
    </row>
    <row r="86" spans="1:9" ht="12.75" hidden="1">
      <c r="A86" s="57">
        <f>Podaci!A103</f>
        <v>85</v>
      </c>
      <c r="B86" s="58">
        <f>Podaci!E103</f>
        <v>12983162</v>
      </c>
      <c r="C86" s="58">
        <f>Podaci!F103</f>
        <v>18275006</v>
      </c>
      <c r="D86" s="58">
        <v>0</v>
      </c>
      <c r="E86" s="58">
        <f t="shared" si="2"/>
        <v>42103197.9</v>
      </c>
      <c r="I86" s="58">
        <f t="shared" si="3"/>
        <v>0</v>
      </c>
    </row>
    <row r="87" spans="1:9" ht="12.75" hidden="1">
      <c r="A87" s="57">
        <f>Podaci!A104</f>
        <v>86</v>
      </c>
      <c r="B87" s="58">
        <f>Podaci!E104</f>
        <v>5142899</v>
      </c>
      <c r="C87" s="58">
        <f>Podaci!F104</f>
        <v>11299747</v>
      </c>
      <c r="D87" s="58">
        <v>0</v>
      </c>
      <c r="E87" s="58">
        <f t="shared" si="2"/>
        <v>23858457.98</v>
      </c>
      <c r="I87" s="58">
        <f t="shared" si="3"/>
        <v>0</v>
      </c>
    </row>
    <row r="88" spans="1:9" ht="12.75" hidden="1">
      <c r="A88" s="57">
        <f>Podaci!A105</f>
        <v>87</v>
      </c>
      <c r="B88" s="58">
        <f>Podaci!E105</f>
        <v>4862103</v>
      </c>
      <c r="C88" s="58">
        <f>Podaci!F105</f>
        <v>8376886</v>
      </c>
      <c r="D88" s="58">
        <v>0</v>
      </c>
      <c r="E88" s="58">
        <f t="shared" si="2"/>
        <v>18805811.25</v>
      </c>
      <c r="I88" s="58">
        <f t="shared" si="3"/>
        <v>0</v>
      </c>
    </row>
    <row r="89" spans="1:9" ht="12.75" hidden="1">
      <c r="A89" s="57">
        <f>Podaci!A106</f>
        <v>88</v>
      </c>
      <c r="B89" s="58">
        <f>Podaci!E106</f>
        <v>62344841</v>
      </c>
      <c r="C89" s="58">
        <f>Podaci!F106</f>
        <v>111951863</v>
      </c>
      <c r="D89" s="58">
        <v>0</v>
      </c>
      <c r="E89" s="58">
        <f t="shared" si="2"/>
        <v>251898738.96</v>
      </c>
      <c r="I89" s="58">
        <f t="shared" si="3"/>
        <v>0</v>
      </c>
    </row>
    <row r="90" spans="1:9" ht="12.75" hidden="1">
      <c r="A90" s="57">
        <f>Podaci!A107</f>
        <v>89</v>
      </c>
      <c r="B90" s="58">
        <f>Podaci!E107</f>
        <v>83996</v>
      </c>
      <c r="C90" s="58">
        <f>Podaci!F107</f>
        <v>104942</v>
      </c>
      <c r="D90" s="58">
        <v>0</v>
      </c>
      <c r="E90" s="58">
        <f t="shared" si="2"/>
        <v>261553.2</v>
      </c>
      <c r="I90" s="58">
        <f t="shared" si="3"/>
        <v>0</v>
      </c>
    </row>
    <row r="91" spans="1:9" ht="12.75" hidden="1">
      <c r="A91" s="57">
        <f>Podaci!A108</f>
        <v>90</v>
      </c>
      <c r="B91" s="58">
        <f>Podaci!E108</f>
        <v>1586739</v>
      </c>
      <c r="C91" s="58">
        <f>Podaci!F108</f>
        <v>3170763</v>
      </c>
      <c r="D91" s="58">
        <v>0</v>
      </c>
      <c r="E91" s="58">
        <f t="shared" si="2"/>
        <v>7135438.5</v>
      </c>
      <c r="I91" s="58">
        <f t="shared" si="3"/>
        <v>0</v>
      </c>
    </row>
    <row r="92" spans="1:9" ht="12.75" hidden="1">
      <c r="A92" s="57">
        <f>Podaci!A109</f>
        <v>91</v>
      </c>
      <c r="B92" s="58">
        <f>Podaci!E109</f>
        <v>11772715</v>
      </c>
      <c r="C92" s="58">
        <f>Podaci!F109</f>
        <v>9669101</v>
      </c>
      <c r="D92" s="58">
        <v>0</v>
      </c>
      <c r="E92" s="58">
        <f t="shared" si="2"/>
        <v>28310934.470000003</v>
      </c>
      <c r="I92" s="58">
        <f t="shared" si="3"/>
        <v>0</v>
      </c>
    </row>
    <row r="93" spans="1:9" ht="12.75" hidden="1">
      <c r="A93" s="57">
        <f>Podaci!A110</f>
        <v>92</v>
      </c>
      <c r="B93" s="58">
        <f>Podaci!E110</f>
        <v>1409140</v>
      </c>
      <c r="C93" s="58">
        <f>Podaci!F110</f>
        <v>452544</v>
      </c>
      <c r="D93" s="58">
        <v>0</v>
      </c>
      <c r="E93" s="58">
        <f t="shared" si="2"/>
        <v>2129089.7600000002</v>
      </c>
      <c r="I93" s="58">
        <f t="shared" si="3"/>
        <v>0</v>
      </c>
    </row>
    <row r="94" spans="1:9" ht="12.75" hidden="1">
      <c r="A94" s="57">
        <f>Podaci!A111</f>
        <v>93</v>
      </c>
      <c r="B94" s="58">
        <f>Podaci!E111</f>
        <v>1409140</v>
      </c>
      <c r="C94" s="58">
        <f>Podaci!F111</f>
        <v>452544</v>
      </c>
      <c r="D94" s="58">
        <v>0</v>
      </c>
      <c r="E94" s="58">
        <f t="shared" si="2"/>
        <v>2152232.04</v>
      </c>
      <c r="I94" s="58">
        <f t="shared" si="3"/>
        <v>0</v>
      </c>
    </row>
    <row r="95" spans="1:9" ht="12.75" hidden="1">
      <c r="A95" s="57">
        <f>Podaci!A112</f>
        <v>94</v>
      </c>
      <c r="B95" s="58">
        <f>Podaci!E112</f>
        <v>0</v>
      </c>
      <c r="C95" s="58">
        <f>Podaci!F112</f>
        <v>0</v>
      </c>
      <c r="D95" s="58">
        <v>0</v>
      </c>
      <c r="E95" s="58">
        <f t="shared" si="2"/>
        <v>0</v>
      </c>
      <c r="I95" s="58">
        <f t="shared" si="3"/>
        <v>0</v>
      </c>
    </row>
    <row r="96" spans="1:9" ht="12.75" hidden="1">
      <c r="A96" s="57">
        <f>Podaci!A113</f>
        <v>95</v>
      </c>
      <c r="B96" s="58">
        <f>Podaci!E113</f>
        <v>243356097</v>
      </c>
      <c r="C96" s="58">
        <f>Podaci!F113</f>
        <v>430238551</v>
      </c>
      <c r="D96" s="58">
        <v>0</v>
      </c>
      <c r="E96" s="58">
        <f t="shared" si="2"/>
        <v>1048641539.05</v>
      </c>
      <c r="I96" s="58">
        <f t="shared" si="3"/>
        <v>0</v>
      </c>
    </row>
    <row r="97" spans="1:9" ht="12.75" hidden="1">
      <c r="A97" s="57">
        <f>Podaci!A115</f>
        <v>96</v>
      </c>
      <c r="B97" s="58">
        <f>Podaci!E115</f>
        <v>246411431</v>
      </c>
      <c r="C97" s="58">
        <f>Podaci!F115</f>
        <v>302168383</v>
      </c>
      <c r="D97" s="58">
        <v>0</v>
      </c>
      <c r="E97" s="58">
        <f t="shared" si="2"/>
        <v>816718269.12</v>
      </c>
      <c r="I97" s="58">
        <f t="shared" si="3"/>
        <v>0</v>
      </c>
    </row>
    <row r="98" spans="1:9" ht="12.75" hidden="1">
      <c r="A98" s="57">
        <f>Podaci!A116</f>
        <v>97</v>
      </c>
      <c r="B98" s="58">
        <f>Podaci!E116</f>
        <v>225291370</v>
      </c>
      <c r="C98" s="58">
        <f>Podaci!F116</f>
        <v>262899599</v>
      </c>
      <c r="D98" s="58">
        <v>0</v>
      </c>
      <c r="E98" s="58">
        <f t="shared" si="2"/>
        <v>728557850.96</v>
      </c>
      <c r="I98" s="58">
        <f t="shared" si="3"/>
        <v>0</v>
      </c>
    </row>
    <row r="99" spans="1:9" ht="12.75" hidden="1">
      <c r="A99" s="57">
        <f>Podaci!A117</f>
        <v>98</v>
      </c>
      <c r="B99" s="58">
        <f>Podaci!E117</f>
        <v>64637918</v>
      </c>
      <c r="C99" s="58">
        <f>Podaci!F117</f>
        <v>85592861</v>
      </c>
      <c r="D99" s="58">
        <v>0</v>
      </c>
      <c r="E99" s="58">
        <f t="shared" si="2"/>
        <v>231107167.2</v>
      </c>
      <c r="I99" s="58">
        <f t="shared" si="3"/>
        <v>0</v>
      </c>
    </row>
    <row r="100" spans="1:9" ht="12.75" hidden="1">
      <c r="A100" s="57">
        <f>Podaci!A118</f>
        <v>99</v>
      </c>
      <c r="B100" s="58">
        <f>Podaci!E118</f>
        <v>157550110</v>
      </c>
      <c r="C100" s="58">
        <f>Podaci!F118</f>
        <v>174144527</v>
      </c>
      <c r="D100" s="58">
        <v>0</v>
      </c>
      <c r="E100" s="58">
        <f t="shared" si="2"/>
        <v>500780772.36</v>
      </c>
      <c r="I100" s="58">
        <f t="shared" si="3"/>
        <v>0</v>
      </c>
    </row>
    <row r="101" spans="1:9" ht="12.75" hidden="1">
      <c r="A101" s="57">
        <f>Podaci!A119</f>
        <v>100</v>
      </c>
      <c r="B101" s="58">
        <f>Podaci!E119</f>
        <v>0</v>
      </c>
      <c r="C101" s="58">
        <f>Podaci!F119</f>
        <v>0</v>
      </c>
      <c r="D101" s="58">
        <v>0</v>
      </c>
      <c r="E101" s="58">
        <f t="shared" si="2"/>
        <v>0</v>
      </c>
      <c r="I101" s="58">
        <f t="shared" si="3"/>
        <v>0</v>
      </c>
    </row>
    <row r="102" spans="1:9" ht="12.75" hidden="1">
      <c r="A102" s="57">
        <f>Podaci!A120</f>
        <v>101</v>
      </c>
      <c r="B102" s="58">
        <f>Podaci!E120</f>
        <v>0</v>
      </c>
      <c r="C102" s="58">
        <f>Podaci!F120</f>
        <v>0</v>
      </c>
      <c r="D102" s="58">
        <v>0</v>
      </c>
      <c r="E102" s="58">
        <f t="shared" si="2"/>
        <v>0</v>
      </c>
      <c r="I102" s="58">
        <f t="shared" si="3"/>
        <v>0</v>
      </c>
    </row>
    <row r="103" spans="1:9" ht="12.75" hidden="1">
      <c r="A103" s="57">
        <f>Podaci!A121</f>
        <v>102</v>
      </c>
      <c r="B103" s="58">
        <f>Podaci!E121</f>
        <v>0</v>
      </c>
      <c r="C103" s="58">
        <f>Podaci!F121</f>
        <v>0</v>
      </c>
      <c r="D103" s="58">
        <v>0</v>
      </c>
      <c r="E103" s="58">
        <f t="shared" si="2"/>
        <v>0</v>
      </c>
      <c r="I103" s="58">
        <f t="shared" si="3"/>
        <v>0</v>
      </c>
    </row>
    <row r="104" spans="1:9" ht="12.75" hidden="1">
      <c r="A104" s="57">
        <f>Podaci!A122</f>
        <v>103</v>
      </c>
      <c r="B104" s="58">
        <f>Podaci!E122</f>
        <v>0</v>
      </c>
      <c r="C104" s="58">
        <f>Podaci!F122</f>
        <v>0</v>
      </c>
      <c r="D104" s="58">
        <v>0</v>
      </c>
      <c r="E104" s="58">
        <f t="shared" si="2"/>
        <v>0</v>
      </c>
      <c r="I104" s="58">
        <f t="shared" si="3"/>
        <v>0</v>
      </c>
    </row>
    <row r="105" spans="1:9" ht="12.75" hidden="1">
      <c r="A105" s="57">
        <f>Podaci!A123</f>
        <v>104</v>
      </c>
      <c r="B105" s="58">
        <f>Podaci!E123</f>
        <v>0</v>
      </c>
      <c r="C105" s="58">
        <f>Podaci!F123</f>
        <v>0</v>
      </c>
      <c r="D105" s="58">
        <v>0</v>
      </c>
      <c r="E105" s="58">
        <f t="shared" si="2"/>
        <v>0</v>
      </c>
      <c r="I105" s="58">
        <f t="shared" si="3"/>
        <v>0</v>
      </c>
    </row>
    <row r="106" spans="1:9" ht="12.75" hidden="1">
      <c r="A106" s="57">
        <f>Podaci!A124</f>
        <v>105</v>
      </c>
      <c r="B106" s="58">
        <f>Podaci!E124</f>
        <v>3103342</v>
      </c>
      <c r="C106" s="58">
        <f>Podaci!F124</f>
        <v>3162211</v>
      </c>
      <c r="D106" s="58">
        <v>0</v>
      </c>
      <c r="E106" s="58">
        <f t="shared" si="2"/>
        <v>9899152.200000001</v>
      </c>
      <c r="I106" s="58">
        <f t="shared" si="3"/>
        <v>0</v>
      </c>
    </row>
    <row r="107" spans="1:9" ht="12.75" hidden="1">
      <c r="A107" s="57">
        <f>Podaci!A125</f>
        <v>106</v>
      </c>
      <c r="B107" s="58">
        <f>Podaci!E125</f>
        <v>3649020</v>
      </c>
      <c r="C107" s="58">
        <f>Podaci!F125</f>
        <v>20342287</v>
      </c>
      <c r="D107" s="58">
        <v>0</v>
      </c>
      <c r="E107" s="58">
        <f t="shared" si="2"/>
        <v>46993609.64</v>
      </c>
      <c r="I107" s="58">
        <f t="shared" si="3"/>
        <v>0</v>
      </c>
    </row>
    <row r="108" spans="1:9" ht="12.75" hidden="1">
      <c r="A108" s="57">
        <f>Podaci!A126</f>
        <v>107</v>
      </c>
      <c r="B108" s="58">
        <f>Podaci!E126</f>
        <v>88429</v>
      </c>
      <c r="C108" s="58">
        <f>Podaci!F126</f>
        <v>100700</v>
      </c>
      <c r="D108" s="58">
        <v>0</v>
      </c>
      <c r="E108" s="58">
        <f t="shared" si="2"/>
        <v>310117.03</v>
      </c>
      <c r="I108" s="58">
        <f t="shared" si="3"/>
        <v>0</v>
      </c>
    </row>
    <row r="109" spans="1:9" ht="12.75" hidden="1">
      <c r="A109" s="57">
        <f>Podaci!A127</f>
        <v>108</v>
      </c>
      <c r="B109" s="58">
        <f>Podaci!E127</f>
        <v>0</v>
      </c>
      <c r="C109" s="58">
        <f>Podaci!F127</f>
        <v>0</v>
      </c>
      <c r="D109" s="58">
        <v>0</v>
      </c>
      <c r="E109" s="58">
        <f t="shared" si="2"/>
        <v>0</v>
      </c>
      <c r="I109" s="58">
        <f t="shared" si="3"/>
        <v>0</v>
      </c>
    </row>
    <row r="110" spans="1:9" ht="12.75" hidden="1">
      <c r="A110" s="57">
        <f>Podaci!A128</f>
        <v>109</v>
      </c>
      <c r="B110" s="58">
        <f>Podaci!E128</f>
        <v>143621</v>
      </c>
      <c r="C110" s="58">
        <f>Podaci!F128</f>
        <v>61522</v>
      </c>
      <c r="D110" s="58">
        <v>0</v>
      </c>
      <c r="E110" s="58">
        <f t="shared" si="2"/>
        <v>290664.85000000003</v>
      </c>
      <c r="I110" s="58">
        <f t="shared" si="3"/>
        <v>0</v>
      </c>
    </row>
    <row r="111" spans="1:9" ht="12.75" hidden="1">
      <c r="A111" s="57">
        <f>Podaci!A129</f>
        <v>110</v>
      </c>
      <c r="B111" s="58">
        <f>Podaci!E129</f>
        <v>3416970</v>
      </c>
      <c r="C111" s="58">
        <f>Podaci!F129</f>
        <v>20180065</v>
      </c>
      <c r="D111" s="58">
        <v>0</v>
      </c>
      <c r="E111" s="58">
        <f t="shared" si="2"/>
        <v>48154810.00000001</v>
      </c>
      <c r="I111" s="58">
        <f t="shared" si="3"/>
        <v>0</v>
      </c>
    </row>
    <row r="112" spans="1:9" ht="12.75" hidden="1">
      <c r="A112" s="57">
        <f>Podaci!A130</f>
        <v>111</v>
      </c>
      <c r="B112" s="58">
        <f>Podaci!E130</f>
        <v>17471041</v>
      </c>
      <c r="C112" s="58">
        <f>Podaci!F130</f>
        <v>18926497</v>
      </c>
      <c r="D112" s="58">
        <v>0</v>
      </c>
      <c r="E112" s="58">
        <f t="shared" si="2"/>
        <v>61409678.85000001</v>
      </c>
      <c r="I112" s="58">
        <f t="shared" si="3"/>
        <v>0</v>
      </c>
    </row>
    <row r="113" spans="1:9" ht="12.75" hidden="1">
      <c r="A113" s="57">
        <f>Podaci!A131</f>
        <v>112</v>
      </c>
      <c r="B113" s="58">
        <f>Podaci!E131</f>
        <v>0</v>
      </c>
      <c r="C113" s="58">
        <f>Podaci!F131</f>
        <v>0</v>
      </c>
      <c r="D113" s="58">
        <v>0</v>
      </c>
      <c r="E113" s="58">
        <f t="shared" si="2"/>
        <v>0</v>
      </c>
      <c r="I113" s="58">
        <f t="shared" si="3"/>
        <v>0</v>
      </c>
    </row>
    <row r="114" spans="1:9" ht="12.75" hidden="1">
      <c r="A114" s="57">
        <f>Podaci!A132</f>
        <v>113</v>
      </c>
      <c r="B114" s="58">
        <f>Podaci!E132</f>
        <v>1153795</v>
      </c>
      <c r="C114" s="58">
        <f>Podaci!F132</f>
        <v>971391</v>
      </c>
      <c r="D114" s="58">
        <v>0</v>
      </c>
      <c r="E114" s="58">
        <f t="shared" si="2"/>
        <v>3499132.01</v>
      </c>
      <c r="I114" s="58">
        <f t="shared" si="3"/>
        <v>0</v>
      </c>
    </row>
    <row r="115" spans="1:9" ht="12.75" hidden="1">
      <c r="A115" s="57">
        <f>Podaci!A133</f>
        <v>114</v>
      </c>
      <c r="B115" s="58">
        <f>Podaci!E133</f>
        <v>0</v>
      </c>
      <c r="C115" s="58">
        <f>Podaci!F133</f>
        <v>0</v>
      </c>
      <c r="D115" s="58">
        <v>0</v>
      </c>
      <c r="E115" s="58">
        <f t="shared" si="2"/>
        <v>0</v>
      </c>
      <c r="I115" s="58">
        <f t="shared" si="3"/>
        <v>0</v>
      </c>
    </row>
    <row r="116" spans="1:9" ht="12.75" hidden="1">
      <c r="A116" s="57">
        <f>Podaci!A134</f>
        <v>115</v>
      </c>
      <c r="B116" s="58">
        <f>Podaci!E134</f>
        <v>0</v>
      </c>
      <c r="C116" s="58">
        <f>Podaci!F134</f>
        <v>0</v>
      </c>
      <c r="D116" s="58">
        <v>0</v>
      </c>
      <c r="E116" s="58">
        <f t="shared" si="2"/>
        <v>0</v>
      </c>
      <c r="I116" s="58">
        <f t="shared" si="3"/>
        <v>0</v>
      </c>
    </row>
    <row r="117" spans="1:9" ht="12.75" hidden="1">
      <c r="A117" s="57">
        <f>Podaci!A135</f>
        <v>116</v>
      </c>
      <c r="B117" s="58">
        <f>Podaci!E135</f>
        <v>2964046</v>
      </c>
      <c r="C117" s="58">
        <f>Podaci!F135</f>
        <v>15519895</v>
      </c>
      <c r="D117" s="58">
        <v>0</v>
      </c>
      <c r="E117" s="58">
        <f t="shared" si="2"/>
        <v>39444449.76</v>
      </c>
      <c r="I117" s="58">
        <f t="shared" si="3"/>
        <v>0</v>
      </c>
    </row>
    <row r="118" spans="1:9" ht="12.75" hidden="1">
      <c r="A118" s="57">
        <f>Podaci!A136</f>
        <v>117</v>
      </c>
      <c r="B118" s="58">
        <f>Podaci!E136</f>
        <v>2948781</v>
      </c>
      <c r="C118" s="58">
        <f>Podaci!F136</f>
        <v>713831</v>
      </c>
      <c r="D118" s="58">
        <v>0</v>
      </c>
      <c r="E118" s="58">
        <f t="shared" si="2"/>
        <v>5120438.31</v>
      </c>
      <c r="I118" s="58">
        <f t="shared" si="3"/>
        <v>0</v>
      </c>
    </row>
    <row r="119" spans="1:9" ht="12.75" hidden="1">
      <c r="A119" s="57">
        <f>Podaci!A137</f>
        <v>118</v>
      </c>
      <c r="B119" s="58">
        <f>Podaci!E137</f>
        <v>1092329</v>
      </c>
      <c r="C119" s="58">
        <f>Podaci!F137</f>
        <v>1721380</v>
      </c>
      <c r="D119" s="58">
        <v>0</v>
      </c>
      <c r="E119" s="58">
        <f t="shared" si="2"/>
        <v>5351405.02</v>
      </c>
      <c r="I119" s="58">
        <f t="shared" si="3"/>
        <v>0</v>
      </c>
    </row>
    <row r="120" spans="1:9" ht="12.75" hidden="1">
      <c r="A120" s="57">
        <f>Podaci!A138</f>
        <v>119</v>
      </c>
      <c r="B120" s="58">
        <f>Podaci!E138</f>
        <v>9312090</v>
      </c>
      <c r="C120" s="58">
        <f>Podaci!F138</f>
        <v>0</v>
      </c>
      <c r="D120" s="58">
        <v>0</v>
      </c>
      <c r="E120" s="58">
        <f t="shared" si="2"/>
        <v>11081387.1</v>
      </c>
      <c r="I120" s="58">
        <f t="shared" si="3"/>
        <v>0</v>
      </c>
    </row>
    <row r="121" spans="1:9" ht="12.75" hidden="1">
      <c r="A121" s="57">
        <f>Podaci!A139</f>
        <v>120</v>
      </c>
      <c r="B121" s="58">
        <f>Podaci!E139</f>
        <v>238131433</v>
      </c>
      <c r="C121" s="58">
        <f>Podaci!F139</f>
        <v>289264255</v>
      </c>
      <c r="D121" s="58">
        <v>0</v>
      </c>
      <c r="E121" s="58">
        <f t="shared" si="2"/>
        <v>979991931.5999999</v>
      </c>
      <c r="I121" s="58">
        <f t="shared" si="3"/>
        <v>0</v>
      </c>
    </row>
    <row r="122" spans="1:9" ht="12.75" hidden="1">
      <c r="A122" s="57">
        <f>Podaci!A140</f>
        <v>121</v>
      </c>
      <c r="B122" s="58">
        <f>Podaci!E140</f>
        <v>218612240</v>
      </c>
      <c r="C122" s="58">
        <f>Podaci!F140</f>
        <v>261036645</v>
      </c>
      <c r="D122" s="58">
        <v>0</v>
      </c>
      <c r="E122" s="58">
        <f t="shared" si="2"/>
        <v>896229491.3</v>
      </c>
      <c r="I122" s="58">
        <f t="shared" si="3"/>
        <v>0</v>
      </c>
    </row>
    <row r="123" spans="1:9" ht="12.75" hidden="1">
      <c r="A123" s="57">
        <f>Podaci!A141</f>
        <v>122</v>
      </c>
      <c r="B123" s="58">
        <f>Podaci!E141</f>
        <v>214197221</v>
      </c>
      <c r="C123" s="58">
        <f>Podaci!F141</f>
        <v>303908445</v>
      </c>
      <c r="D123" s="58">
        <v>0</v>
      </c>
      <c r="E123" s="58">
        <f t="shared" si="2"/>
        <v>1002857215.42</v>
      </c>
      <c r="I123" s="58">
        <f t="shared" si="3"/>
        <v>0</v>
      </c>
    </row>
    <row r="124" spans="1:9" ht="12.75" hidden="1">
      <c r="A124" s="57">
        <f>Podaci!A142</f>
        <v>123</v>
      </c>
      <c r="B124" s="58">
        <f>Podaci!E142</f>
        <v>799304</v>
      </c>
      <c r="C124" s="58">
        <f>Podaci!F142</f>
        <v>1051371</v>
      </c>
      <c r="D124" s="58">
        <v>0</v>
      </c>
      <c r="E124" s="58">
        <f aca="true" t="shared" si="4" ref="E124:E177">(A124/100)*(B124*1+C124*2)</f>
        <v>3569516.58</v>
      </c>
      <c r="I124" s="58">
        <f t="shared" si="3"/>
        <v>0</v>
      </c>
    </row>
    <row r="125" spans="1:9" ht="12.75" hidden="1">
      <c r="A125" s="57">
        <f>Podaci!A143</f>
        <v>124</v>
      </c>
      <c r="B125" s="58">
        <f>Podaci!E143</f>
        <v>576850</v>
      </c>
      <c r="C125" s="58">
        <f>Podaci!F143</f>
        <v>1065397</v>
      </c>
      <c r="D125" s="58">
        <v>0</v>
      </c>
      <c r="E125" s="58">
        <f t="shared" si="4"/>
        <v>3357478.56</v>
      </c>
      <c r="I125" s="58">
        <f t="shared" si="3"/>
        <v>0</v>
      </c>
    </row>
    <row r="126" spans="1:9" ht="12.75" hidden="1">
      <c r="A126" s="57">
        <f>Podaci!A144</f>
        <v>125</v>
      </c>
      <c r="B126" s="58">
        <f>Podaci!E144</f>
        <v>2462609</v>
      </c>
      <c r="C126" s="58">
        <f>Podaci!F144</f>
        <v>1773333</v>
      </c>
      <c r="D126" s="58">
        <v>0</v>
      </c>
      <c r="E126" s="58">
        <f t="shared" si="4"/>
        <v>7511593.75</v>
      </c>
      <c r="I126" s="58">
        <f t="shared" si="3"/>
        <v>0</v>
      </c>
    </row>
    <row r="127" spans="1:9" ht="12.75" hidden="1">
      <c r="A127" s="57">
        <f>Podaci!A145</f>
        <v>126</v>
      </c>
      <c r="B127" s="58">
        <f>Podaci!E145</f>
        <v>1038490</v>
      </c>
      <c r="C127" s="58">
        <f>Podaci!F145</f>
        <v>1009943</v>
      </c>
      <c r="D127" s="58">
        <v>0</v>
      </c>
      <c r="E127" s="58">
        <f t="shared" si="4"/>
        <v>3853553.7600000002</v>
      </c>
      <c r="I127" s="58">
        <f t="shared" si="3"/>
        <v>0</v>
      </c>
    </row>
    <row r="128" spans="1:9" ht="12.75" hidden="1">
      <c r="A128" s="57">
        <f>Podaci!A146</f>
        <v>127</v>
      </c>
      <c r="B128" s="58">
        <f>Podaci!E146</f>
        <v>2059981</v>
      </c>
      <c r="C128" s="58">
        <f>Podaci!F146</f>
        <v>2435176</v>
      </c>
      <c r="D128" s="58">
        <v>0</v>
      </c>
      <c r="E128" s="58">
        <f t="shared" si="4"/>
        <v>8801522.91</v>
      </c>
      <c r="I128" s="58">
        <f t="shared" si="3"/>
        <v>0</v>
      </c>
    </row>
    <row r="129" spans="1:9" ht="12.75" hidden="1">
      <c r="A129" s="57">
        <f>Podaci!A147</f>
        <v>128</v>
      </c>
      <c r="B129" s="58">
        <f>Podaci!E147</f>
        <v>664849</v>
      </c>
      <c r="C129" s="58">
        <f>Podaci!F147</f>
        <v>939243</v>
      </c>
      <c r="D129" s="58">
        <v>0</v>
      </c>
      <c r="E129" s="58">
        <f t="shared" si="4"/>
        <v>3255468.8000000003</v>
      </c>
      <c r="I129" s="58">
        <f t="shared" si="3"/>
        <v>0</v>
      </c>
    </row>
    <row r="130" spans="1:9" ht="12.75" hidden="1">
      <c r="A130" s="57">
        <f>Podaci!A148</f>
        <v>129</v>
      </c>
      <c r="B130" s="58">
        <f>Podaci!E148</f>
        <v>158653796</v>
      </c>
      <c r="C130" s="58">
        <f>Podaci!F148</f>
        <v>210110813</v>
      </c>
      <c r="D130" s="58">
        <v>0</v>
      </c>
      <c r="E130" s="58">
        <f t="shared" si="4"/>
        <v>746749294.38</v>
      </c>
      <c r="I130" s="58">
        <f t="shared" si="3"/>
        <v>0</v>
      </c>
    </row>
    <row r="131" spans="1:9" ht="12.75" hidden="1">
      <c r="A131" s="57">
        <f>Podaci!A149</f>
        <v>130</v>
      </c>
      <c r="B131" s="58">
        <f>Podaci!E149</f>
        <v>2761935</v>
      </c>
      <c r="C131" s="58">
        <f>Podaci!F149</f>
        <v>2928214</v>
      </c>
      <c r="D131" s="58">
        <v>0</v>
      </c>
      <c r="E131" s="58">
        <f t="shared" si="4"/>
        <v>11203871.9</v>
      </c>
      <c r="I131" s="58">
        <f aca="true" t="shared" si="5" ref="I131:I182">(ABS(B131-ROUND(B131,0)))+(ABS(C131-ROUND(C131,0)))+(ABS(D131-ROUND(D131,0)))</f>
        <v>0</v>
      </c>
    </row>
    <row r="132" spans="1:9" ht="12.75" hidden="1">
      <c r="A132" s="57">
        <f>Podaci!A150</f>
        <v>131</v>
      </c>
      <c r="B132" s="58">
        <f>Podaci!E150</f>
        <v>3463107</v>
      </c>
      <c r="C132" s="58">
        <f>Podaci!F150</f>
        <v>5773775</v>
      </c>
      <c r="D132" s="58">
        <v>0</v>
      </c>
      <c r="E132" s="58">
        <f t="shared" si="4"/>
        <v>19663960.67</v>
      </c>
      <c r="I132" s="58">
        <f t="shared" si="5"/>
        <v>0</v>
      </c>
    </row>
    <row r="133" spans="1:9" ht="12.75" hidden="1">
      <c r="A133" s="57">
        <f>Podaci!A151</f>
        <v>132</v>
      </c>
      <c r="B133" s="58">
        <f>Podaci!E151</f>
        <v>15195004</v>
      </c>
      <c r="C133" s="58">
        <f>Podaci!F151</f>
        <v>16080299</v>
      </c>
      <c r="D133" s="58">
        <v>0</v>
      </c>
      <c r="E133" s="58">
        <f t="shared" si="4"/>
        <v>62509394.64</v>
      </c>
      <c r="I133" s="58">
        <f t="shared" si="5"/>
        <v>0</v>
      </c>
    </row>
    <row r="134" spans="1:9" ht="12.75" hidden="1">
      <c r="A134" s="57">
        <f>Podaci!A152</f>
        <v>133</v>
      </c>
      <c r="B134" s="58">
        <f>Podaci!E152</f>
        <v>9676075</v>
      </c>
      <c r="C134" s="58">
        <f>Podaci!F152</f>
        <v>9718513</v>
      </c>
      <c r="D134" s="58">
        <v>0</v>
      </c>
      <c r="E134" s="58">
        <f t="shared" si="4"/>
        <v>38720424.330000006</v>
      </c>
      <c r="I134" s="58">
        <f t="shared" si="5"/>
        <v>0</v>
      </c>
    </row>
    <row r="135" spans="1:9" ht="12.75" hidden="1">
      <c r="A135" s="57">
        <f>Podaci!A153</f>
        <v>134</v>
      </c>
      <c r="B135" s="58">
        <f>Podaci!E153</f>
        <v>4097199</v>
      </c>
      <c r="C135" s="58">
        <f>Podaci!F153</f>
        <v>4366413</v>
      </c>
      <c r="D135" s="58">
        <v>0</v>
      </c>
      <c r="E135" s="58">
        <f t="shared" si="4"/>
        <v>17192233.5</v>
      </c>
      <c r="I135" s="58">
        <f t="shared" si="5"/>
        <v>0</v>
      </c>
    </row>
    <row r="136" spans="1:9" ht="12.75" hidden="1">
      <c r="A136" s="57">
        <f>Podaci!A154</f>
        <v>135</v>
      </c>
      <c r="B136" s="58">
        <f>Podaci!E154</f>
        <v>2371310</v>
      </c>
      <c r="C136" s="58">
        <f>Podaci!F154</f>
        <v>1618939</v>
      </c>
      <c r="D136" s="58">
        <v>0</v>
      </c>
      <c r="E136" s="58">
        <f t="shared" si="4"/>
        <v>7572403.800000001</v>
      </c>
      <c r="I136" s="58">
        <f t="shared" si="5"/>
        <v>0</v>
      </c>
    </row>
    <row r="137" spans="1:9" ht="12.75" hidden="1">
      <c r="A137" s="57">
        <f>Podaci!A155</f>
        <v>136</v>
      </c>
      <c r="B137" s="58">
        <f>Podaci!E155</f>
        <v>10376712</v>
      </c>
      <c r="C137" s="58">
        <f>Podaci!F155</f>
        <v>45037016</v>
      </c>
      <c r="D137" s="58">
        <v>0</v>
      </c>
      <c r="E137" s="58">
        <f t="shared" si="4"/>
        <v>136613011.84</v>
      </c>
      <c r="I137" s="58">
        <f t="shared" si="5"/>
        <v>0</v>
      </c>
    </row>
    <row r="138" spans="1:9" ht="12.75" hidden="1">
      <c r="A138" s="57">
        <f>Podaci!A156</f>
        <v>137</v>
      </c>
      <c r="B138" s="58">
        <f>Podaci!E156</f>
        <v>0</v>
      </c>
      <c r="C138" s="58">
        <f>Podaci!F156</f>
        <v>44382746</v>
      </c>
      <c r="D138" s="58">
        <v>0</v>
      </c>
      <c r="E138" s="58">
        <f t="shared" si="4"/>
        <v>121608724.04</v>
      </c>
      <c r="I138" s="58">
        <f t="shared" si="5"/>
        <v>0</v>
      </c>
    </row>
    <row r="139" spans="1:9" ht="12.75" hidden="1">
      <c r="A139" s="57">
        <f>Podaci!A157</f>
        <v>138</v>
      </c>
      <c r="B139" s="58">
        <f>Podaci!E157</f>
        <v>0</v>
      </c>
      <c r="C139" s="58">
        <f>Podaci!F157</f>
        <v>0</v>
      </c>
      <c r="D139" s="58">
        <v>0</v>
      </c>
      <c r="E139" s="58">
        <f t="shared" si="4"/>
        <v>0</v>
      </c>
      <c r="I139" s="58">
        <f t="shared" si="5"/>
        <v>0</v>
      </c>
    </row>
    <row r="140" spans="1:9" ht="12.75" hidden="1">
      <c r="A140" s="57">
        <f>Podaci!A158</f>
        <v>139</v>
      </c>
      <c r="B140" s="58">
        <f>Podaci!E158</f>
        <v>4415019</v>
      </c>
      <c r="C140" s="58">
        <f>Podaci!F158</f>
        <v>1510946</v>
      </c>
      <c r="D140" s="58">
        <v>0</v>
      </c>
      <c r="E140" s="58">
        <f t="shared" si="4"/>
        <v>10337306.29</v>
      </c>
      <c r="I140" s="58">
        <f t="shared" si="5"/>
        <v>0</v>
      </c>
    </row>
    <row r="141" spans="1:9" ht="12.75" hidden="1">
      <c r="A141" s="57">
        <f>Podaci!A159</f>
        <v>140</v>
      </c>
      <c r="B141" s="58">
        <f>Podaci!E159</f>
        <v>16798368</v>
      </c>
      <c r="C141" s="58">
        <f>Podaci!F159</f>
        <v>25196872</v>
      </c>
      <c r="D141" s="58">
        <v>0</v>
      </c>
      <c r="E141" s="58">
        <f t="shared" si="4"/>
        <v>94068956.8</v>
      </c>
      <c r="I141" s="58">
        <f t="shared" si="5"/>
        <v>0</v>
      </c>
    </row>
    <row r="142" spans="1:9" ht="12.75" hidden="1">
      <c r="A142" s="57">
        <f>Podaci!A160</f>
        <v>141</v>
      </c>
      <c r="B142" s="58">
        <f>Podaci!E160</f>
        <v>7333175</v>
      </c>
      <c r="C142" s="58">
        <f>Podaci!F160</f>
        <v>0</v>
      </c>
      <c r="D142" s="58">
        <v>0</v>
      </c>
      <c r="E142" s="58">
        <f t="shared" si="4"/>
        <v>10339776.75</v>
      </c>
      <c r="I142" s="58">
        <f t="shared" si="5"/>
        <v>0</v>
      </c>
    </row>
    <row r="143" spans="1:9" ht="12.75" hidden="1">
      <c r="A143" s="57">
        <f>Podaci!A161</f>
        <v>142</v>
      </c>
      <c r="B143" s="58">
        <f>Podaci!E161</f>
        <v>0</v>
      </c>
      <c r="C143" s="58">
        <f>Podaci!F161</f>
        <v>0</v>
      </c>
      <c r="D143" s="58">
        <v>0</v>
      </c>
      <c r="E143" s="58">
        <f t="shared" si="4"/>
        <v>0</v>
      </c>
      <c r="I143" s="58">
        <f t="shared" si="5"/>
        <v>0</v>
      </c>
    </row>
    <row r="144" spans="1:9" ht="12.75" hidden="1">
      <c r="A144" s="57">
        <f>Podaci!A162</f>
        <v>143</v>
      </c>
      <c r="B144" s="58">
        <f>Podaci!E162</f>
        <v>0</v>
      </c>
      <c r="C144" s="58">
        <f>Podaci!F162</f>
        <v>0</v>
      </c>
      <c r="D144" s="58">
        <v>0</v>
      </c>
      <c r="E144" s="58">
        <f t="shared" si="4"/>
        <v>0</v>
      </c>
      <c r="I144" s="58">
        <f t="shared" si="5"/>
        <v>0</v>
      </c>
    </row>
    <row r="145" spans="1:9" ht="12.75" hidden="1">
      <c r="A145" s="57">
        <f>Podaci!A163</f>
        <v>144</v>
      </c>
      <c r="B145" s="58">
        <f>Podaci!E163</f>
        <v>10200</v>
      </c>
      <c r="C145" s="58">
        <f>Podaci!F163</f>
        <v>0</v>
      </c>
      <c r="D145" s="58">
        <v>0</v>
      </c>
      <c r="E145" s="58">
        <f t="shared" si="4"/>
        <v>14688</v>
      </c>
      <c r="I145" s="58">
        <f t="shared" si="5"/>
        <v>0</v>
      </c>
    </row>
    <row r="146" spans="1:9" ht="12.75" hidden="1">
      <c r="A146" s="57">
        <f>Podaci!A164</f>
        <v>145</v>
      </c>
      <c r="B146" s="58">
        <f>Podaci!E164</f>
        <v>0</v>
      </c>
      <c r="C146" s="58">
        <f>Podaci!F164</f>
        <v>0</v>
      </c>
      <c r="D146" s="58">
        <v>0</v>
      </c>
      <c r="E146" s="58">
        <f t="shared" si="4"/>
        <v>0</v>
      </c>
      <c r="I146" s="58">
        <f t="shared" si="5"/>
        <v>0</v>
      </c>
    </row>
    <row r="147" spans="1:9" ht="12.75" hidden="1">
      <c r="A147" s="57">
        <f>Podaci!A165</f>
        <v>146</v>
      </c>
      <c r="B147" s="58">
        <f>Podaci!E165</f>
        <v>0</v>
      </c>
      <c r="C147" s="58">
        <f>Podaci!F165</f>
        <v>0</v>
      </c>
      <c r="D147" s="58">
        <v>0</v>
      </c>
      <c r="E147" s="58">
        <f t="shared" si="4"/>
        <v>0</v>
      </c>
      <c r="I147" s="58">
        <f t="shared" si="5"/>
        <v>0</v>
      </c>
    </row>
    <row r="148" spans="1:9" ht="12.75" hidden="1">
      <c r="A148" s="57">
        <f>Podaci!A166</f>
        <v>147</v>
      </c>
      <c r="B148" s="58">
        <f>Podaci!E166</f>
        <v>2873368</v>
      </c>
      <c r="C148" s="58">
        <f>Podaci!F166</f>
        <v>1718548</v>
      </c>
      <c r="D148" s="58">
        <v>0</v>
      </c>
      <c r="E148" s="58">
        <f t="shared" si="4"/>
        <v>9276382.08</v>
      </c>
      <c r="I148" s="58">
        <f t="shared" si="5"/>
        <v>0</v>
      </c>
    </row>
    <row r="149" spans="1:9" ht="12.75" hidden="1">
      <c r="A149" s="57">
        <f>Podaci!A167</f>
        <v>148</v>
      </c>
      <c r="B149" s="58">
        <f>Podaci!E167</f>
        <v>6581625</v>
      </c>
      <c r="C149" s="58">
        <f>Podaci!F167</f>
        <v>23478324</v>
      </c>
      <c r="D149" s="58">
        <v>0</v>
      </c>
      <c r="E149" s="58">
        <f t="shared" si="4"/>
        <v>79236644.03999999</v>
      </c>
      <c r="I149" s="58">
        <f t="shared" si="5"/>
        <v>0</v>
      </c>
    </row>
    <row r="150" spans="1:9" ht="12.75" hidden="1">
      <c r="A150" s="57">
        <f>Podaci!A168</f>
        <v>149</v>
      </c>
      <c r="B150" s="58">
        <f>Podaci!E168</f>
        <v>2720825</v>
      </c>
      <c r="C150" s="58">
        <f>Podaci!F168</f>
        <v>3030738</v>
      </c>
      <c r="D150" s="58">
        <v>0</v>
      </c>
      <c r="E150" s="58">
        <f t="shared" si="4"/>
        <v>13085628.49</v>
      </c>
      <c r="I150" s="58">
        <f t="shared" si="5"/>
        <v>0</v>
      </c>
    </row>
    <row r="151" spans="1:9" ht="12.75" hidden="1">
      <c r="A151" s="57">
        <f>Podaci!A169</f>
        <v>150</v>
      </c>
      <c r="B151" s="58">
        <f>Podaci!E169</f>
        <v>0</v>
      </c>
      <c r="C151" s="58">
        <f>Podaci!F169</f>
        <v>0</v>
      </c>
      <c r="D151" s="58">
        <v>0</v>
      </c>
      <c r="E151" s="58">
        <f t="shared" si="4"/>
        <v>0</v>
      </c>
      <c r="I151" s="58">
        <f t="shared" si="5"/>
        <v>0</v>
      </c>
    </row>
    <row r="152" spans="1:9" ht="12.75" hidden="1">
      <c r="A152" s="57">
        <f>Podaci!A170</f>
        <v>151</v>
      </c>
      <c r="B152" s="58">
        <f>Podaci!E170</f>
        <v>1152104</v>
      </c>
      <c r="C152" s="58">
        <f>Podaci!F170</f>
        <v>1256609</v>
      </c>
      <c r="D152" s="58">
        <v>0</v>
      </c>
      <c r="E152" s="58">
        <f t="shared" si="4"/>
        <v>5534636.22</v>
      </c>
      <c r="I152" s="58">
        <f t="shared" si="5"/>
        <v>0</v>
      </c>
    </row>
    <row r="153" spans="1:9" ht="12.75" hidden="1">
      <c r="A153" s="57">
        <f>Podaci!A171</f>
        <v>152</v>
      </c>
      <c r="B153" s="58">
        <f>Podaci!E171</f>
        <v>1545272</v>
      </c>
      <c r="C153" s="58">
        <f>Podaci!F171</f>
        <v>1770447</v>
      </c>
      <c r="D153" s="58">
        <v>0</v>
      </c>
      <c r="E153" s="58">
        <f t="shared" si="4"/>
        <v>7730972.32</v>
      </c>
      <c r="I153" s="58">
        <f t="shared" si="5"/>
        <v>0</v>
      </c>
    </row>
    <row r="154" spans="1:9" ht="12.75" hidden="1">
      <c r="A154" s="57">
        <f>Podaci!A172</f>
        <v>153</v>
      </c>
      <c r="B154" s="58">
        <f>Podaci!E172</f>
        <v>0</v>
      </c>
      <c r="C154" s="58">
        <f>Podaci!F172</f>
        <v>0</v>
      </c>
      <c r="D154" s="58">
        <v>0</v>
      </c>
      <c r="E154" s="58">
        <f t="shared" si="4"/>
        <v>0</v>
      </c>
      <c r="I154" s="58">
        <f t="shared" si="5"/>
        <v>0</v>
      </c>
    </row>
    <row r="155" spans="1:9" ht="12.75" hidden="1">
      <c r="A155" s="57">
        <f>Podaci!A173</f>
        <v>154</v>
      </c>
      <c r="B155" s="58">
        <f>Podaci!E173</f>
        <v>0</v>
      </c>
      <c r="C155" s="58">
        <f>Podaci!F173</f>
        <v>0</v>
      </c>
      <c r="D155" s="58">
        <v>0</v>
      </c>
      <c r="E155" s="58">
        <f t="shared" si="4"/>
        <v>0</v>
      </c>
      <c r="I155" s="58">
        <f t="shared" si="5"/>
        <v>0</v>
      </c>
    </row>
    <row r="156" spans="1:9" ht="12.75" hidden="1">
      <c r="A156" s="57">
        <f>Podaci!A174</f>
        <v>155</v>
      </c>
      <c r="B156" s="58">
        <f>Podaci!E174</f>
        <v>23449</v>
      </c>
      <c r="C156" s="58">
        <f>Podaci!F174</f>
        <v>3682</v>
      </c>
      <c r="D156" s="58">
        <v>0</v>
      </c>
      <c r="E156" s="58">
        <f t="shared" si="4"/>
        <v>47760.15</v>
      </c>
      <c r="I156" s="58">
        <f t="shared" si="5"/>
        <v>0</v>
      </c>
    </row>
    <row r="157" spans="1:9" ht="12.75" hidden="1">
      <c r="A157" s="57">
        <f>Podaci!A175</f>
        <v>156</v>
      </c>
      <c r="B157" s="58">
        <f>Podaci!E175</f>
        <v>8279998</v>
      </c>
      <c r="C157" s="58">
        <f>Podaci!F175</f>
        <v>12904128</v>
      </c>
      <c r="D157" s="58">
        <v>0</v>
      </c>
      <c r="E157" s="58">
        <f t="shared" si="4"/>
        <v>53177676.24</v>
      </c>
      <c r="I157" s="58">
        <f t="shared" si="5"/>
        <v>0</v>
      </c>
    </row>
    <row r="158" spans="1:9" ht="12.75" hidden="1">
      <c r="A158" s="57">
        <f>Podaci!A176</f>
        <v>157</v>
      </c>
      <c r="B158" s="58">
        <f>Podaci!E176</f>
        <v>0</v>
      </c>
      <c r="C158" s="58">
        <f>Podaci!F176</f>
        <v>0</v>
      </c>
      <c r="D158" s="58">
        <v>0</v>
      </c>
      <c r="E158" s="58">
        <f t="shared" si="4"/>
        <v>0</v>
      </c>
      <c r="I158" s="58">
        <f t="shared" si="5"/>
        <v>0</v>
      </c>
    </row>
    <row r="159" spans="1:9" ht="12.75" hidden="1">
      <c r="A159" s="57">
        <f>Podaci!A177</f>
        <v>158</v>
      </c>
      <c r="B159" s="58">
        <f>Podaci!E177</f>
        <v>1733835</v>
      </c>
      <c r="C159" s="58">
        <f>Podaci!F177</f>
        <v>335500</v>
      </c>
      <c r="D159" s="58">
        <v>0</v>
      </c>
      <c r="E159" s="58">
        <f t="shared" si="4"/>
        <v>3799639.3000000003</v>
      </c>
      <c r="I159" s="58">
        <f t="shared" si="5"/>
        <v>0</v>
      </c>
    </row>
    <row r="160" spans="1:9" ht="12.75" hidden="1">
      <c r="A160" s="57">
        <f>Podaci!A178</f>
        <v>159</v>
      </c>
      <c r="B160" s="58">
        <f>Podaci!E178</f>
        <v>6546163</v>
      </c>
      <c r="C160" s="58">
        <f>Podaci!F178</f>
        <v>12568628</v>
      </c>
      <c r="D160" s="58">
        <v>0</v>
      </c>
      <c r="E160" s="58">
        <f t="shared" si="4"/>
        <v>50376636.21</v>
      </c>
      <c r="I160" s="58">
        <f t="shared" si="5"/>
        <v>0</v>
      </c>
    </row>
    <row r="161" spans="1:9" ht="12.75" hidden="1">
      <c r="A161" s="57">
        <f>Podaci!A179</f>
        <v>160</v>
      </c>
      <c r="B161" s="58">
        <f>Podaci!E179</f>
        <v>0</v>
      </c>
      <c r="C161" s="58">
        <f>Podaci!F179</f>
        <v>0</v>
      </c>
      <c r="D161" s="58">
        <v>0</v>
      </c>
      <c r="E161" s="58">
        <f t="shared" si="4"/>
        <v>0</v>
      </c>
      <c r="I161" s="58">
        <f t="shared" si="5"/>
        <v>0</v>
      </c>
    </row>
    <row r="162" spans="1:9" ht="12.75" hidden="1">
      <c r="A162" s="57">
        <f>Podaci!A181</f>
        <v>161</v>
      </c>
      <c r="B162" s="58">
        <f>Podaci!E181</f>
        <v>12</v>
      </c>
      <c r="C162" s="58">
        <f>Podaci!F181</f>
        <v>12</v>
      </c>
      <c r="D162" s="58">
        <v>0</v>
      </c>
      <c r="E162" s="58">
        <f t="shared" si="4"/>
        <v>57.96</v>
      </c>
      <c r="I162" s="58">
        <f t="shared" si="5"/>
        <v>0</v>
      </c>
    </row>
    <row r="163" spans="1:9" ht="12.75" hidden="1">
      <c r="A163" s="57">
        <f>Podaci!A182</f>
        <v>162</v>
      </c>
      <c r="B163" s="58">
        <f>Podaci!E182</f>
        <v>3</v>
      </c>
      <c r="C163" s="58">
        <f>Podaci!F182</f>
        <v>3</v>
      </c>
      <c r="D163" s="58">
        <v>0</v>
      </c>
      <c r="E163" s="58">
        <f t="shared" si="4"/>
        <v>14.580000000000002</v>
      </c>
      <c r="I163" s="58">
        <f t="shared" si="5"/>
        <v>0</v>
      </c>
    </row>
    <row r="164" spans="1:9" ht="12.75" hidden="1">
      <c r="A164" s="57">
        <f>Podaci!A183</f>
        <v>163</v>
      </c>
      <c r="B164" s="58">
        <f>Podaci!E183</f>
        <v>41</v>
      </c>
      <c r="C164" s="58">
        <f>Podaci!F183</f>
        <v>41</v>
      </c>
      <c r="D164" s="58">
        <v>0</v>
      </c>
      <c r="E164" s="58">
        <f t="shared" si="4"/>
        <v>200.48999999999998</v>
      </c>
      <c r="I164" s="58">
        <f t="shared" si="5"/>
        <v>0</v>
      </c>
    </row>
    <row r="165" spans="1:9" ht="12.75" hidden="1">
      <c r="A165" s="57">
        <f>Podaci!A184</f>
        <v>164</v>
      </c>
      <c r="B165" s="58">
        <f>Podaci!E184</f>
        <v>121</v>
      </c>
      <c r="C165" s="58">
        <f>Podaci!F184</f>
        <v>125</v>
      </c>
      <c r="D165" s="58">
        <v>0</v>
      </c>
      <c r="E165" s="58">
        <f t="shared" si="4"/>
        <v>608.4399999999999</v>
      </c>
      <c r="I165" s="58">
        <f t="shared" si="5"/>
        <v>0</v>
      </c>
    </row>
    <row r="166" spans="1:9" ht="12.75" hidden="1">
      <c r="A166" s="57">
        <f>Podaci!A185</f>
        <v>165</v>
      </c>
      <c r="B166" s="58">
        <f>Podaci!E185</f>
        <v>117</v>
      </c>
      <c r="C166" s="58">
        <f>Podaci!F185</f>
        <v>118</v>
      </c>
      <c r="D166" s="58">
        <v>0</v>
      </c>
      <c r="E166" s="58">
        <f t="shared" si="4"/>
        <v>582.4499999999999</v>
      </c>
      <c r="I166" s="58">
        <f t="shared" si="5"/>
        <v>0</v>
      </c>
    </row>
    <row r="167" spans="1:9" ht="12.75" hidden="1">
      <c r="A167" s="57">
        <f>Podaci!A186</f>
        <v>166</v>
      </c>
      <c r="B167" s="58">
        <f>Podaci!E186</f>
        <v>46221066</v>
      </c>
      <c r="C167" s="58">
        <f>Podaci!F186</f>
        <v>42181384</v>
      </c>
      <c r="D167" s="58">
        <v>0</v>
      </c>
      <c r="E167" s="58">
        <f t="shared" si="4"/>
        <v>216769164.44</v>
      </c>
      <c r="I167" s="58">
        <f t="shared" si="5"/>
        <v>0</v>
      </c>
    </row>
    <row r="168" spans="1:9" ht="12.75" hidden="1">
      <c r="A168" s="57">
        <f>Podaci!A187</f>
        <v>167</v>
      </c>
      <c r="B168" s="58">
        <f>Podaci!E187</f>
        <v>42464124</v>
      </c>
      <c r="C168" s="58">
        <f>Podaci!F187</f>
        <v>40205331</v>
      </c>
      <c r="D168" s="58">
        <v>0</v>
      </c>
      <c r="E168" s="58">
        <f t="shared" si="4"/>
        <v>205200892.62</v>
      </c>
      <c r="I168" s="58">
        <f t="shared" si="5"/>
        <v>0</v>
      </c>
    </row>
    <row r="169" spans="1:9" ht="12.75" hidden="1">
      <c r="A169" s="57">
        <f>Podaci!A188</f>
        <v>168</v>
      </c>
      <c r="B169" s="58">
        <f>Podaci!E188</f>
        <v>0</v>
      </c>
      <c r="C169" s="58">
        <f>Podaci!F188</f>
        <v>0</v>
      </c>
      <c r="D169" s="58">
        <v>0</v>
      </c>
      <c r="E169" s="58">
        <f t="shared" si="4"/>
        <v>0</v>
      </c>
      <c r="I169" s="58">
        <f t="shared" si="5"/>
        <v>0</v>
      </c>
    </row>
    <row r="170" spans="1:9" ht="12.75" hidden="1">
      <c r="A170" s="57">
        <f>Podaci!A189</f>
        <v>169</v>
      </c>
      <c r="B170" s="58">
        <f>Podaci!E189</f>
        <v>0</v>
      </c>
      <c r="C170" s="58">
        <f>Podaci!F189</f>
        <v>0</v>
      </c>
      <c r="D170" s="58">
        <v>0</v>
      </c>
      <c r="E170" s="58">
        <f t="shared" si="4"/>
        <v>0</v>
      </c>
      <c r="I170" s="58">
        <f t="shared" si="5"/>
        <v>0</v>
      </c>
    </row>
    <row r="171" spans="1:9" ht="12.75" hidden="1">
      <c r="A171" s="57">
        <f>Podaci!A190</f>
        <v>170</v>
      </c>
      <c r="B171" s="58">
        <f>Podaci!E190</f>
        <v>3103342</v>
      </c>
      <c r="C171" s="58">
        <f>Podaci!F190</f>
        <v>3162211</v>
      </c>
      <c r="D171" s="58">
        <v>0</v>
      </c>
      <c r="E171" s="58">
        <f t="shared" si="4"/>
        <v>16027198.799999999</v>
      </c>
      <c r="I171" s="58">
        <f t="shared" si="5"/>
        <v>0</v>
      </c>
    </row>
    <row r="172" spans="1:9" ht="12.75" hidden="1">
      <c r="A172" s="57">
        <f>Podaci!A191</f>
        <v>171</v>
      </c>
      <c r="B172" s="58">
        <f>Podaci!E191</f>
        <v>657994</v>
      </c>
      <c r="C172" s="58">
        <f>Podaci!F191</f>
        <v>939243</v>
      </c>
      <c r="D172" s="58">
        <v>0</v>
      </c>
      <c r="E172" s="58">
        <f t="shared" si="4"/>
        <v>4337380.8</v>
      </c>
      <c r="I172" s="58">
        <f t="shared" si="5"/>
        <v>0</v>
      </c>
    </row>
    <row r="173" spans="1:9" ht="12.75" hidden="1">
      <c r="A173" s="57">
        <f>Podaci!A192</f>
        <v>172</v>
      </c>
      <c r="B173" s="58">
        <f>Podaci!E192</f>
        <v>1361449</v>
      </c>
      <c r="C173" s="58">
        <f>Podaci!F192</f>
        <v>428296</v>
      </c>
      <c r="D173" s="58">
        <v>0</v>
      </c>
      <c r="E173" s="58">
        <f t="shared" si="4"/>
        <v>3815030.52</v>
      </c>
      <c r="I173" s="58">
        <f t="shared" si="5"/>
        <v>0</v>
      </c>
    </row>
    <row r="174" spans="1:9" ht="12.75" hidden="1">
      <c r="A174" s="57">
        <f>Podaci!A193</f>
        <v>173</v>
      </c>
      <c r="B174" s="58">
        <f>Podaci!E193</f>
        <v>218102</v>
      </c>
      <c r="C174" s="58">
        <f>Podaci!F193</f>
        <v>57523</v>
      </c>
      <c r="D174" s="58">
        <v>0</v>
      </c>
      <c r="E174" s="58">
        <f t="shared" si="4"/>
        <v>576346.04</v>
      </c>
      <c r="I174" s="58">
        <f t="shared" si="5"/>
        <v>0</v>
      </c>
    </row>
    <row r="175" spans="1:9" ht="12.75" hidden="1">
      <c r="A175" s="57">
        <f>Podaci!A194</f>
        <v>174</v>
      </c>
      <c r="B175" s="58">
        <f>Podaci!E194</f>
        <v>250567</v>
      </c>
      <c r="C175" s="58">
        <f>Podaci!F194</f>
        <v>300602</v>
      </c>
      <c r="D175" s="58">
        <v>0</v>
      </c>
      <c r="E175" s="58">
        <f t="shared" si="4"/>
        <v>1482081.54</v>
      </c>
      <c r="I175" s="58">
        <f t="shared" si="5"/>
        <v>0</v>
      </c>
    </row>
    <row r="176" spans="1:9" ht="12.75" hidden="1">
      <c r="A176" s="57">
        <f>Podaci!A195</f>
        <v>175</v>
      </c>
      <c r="B176" s="58">
        <f>Podaci!E195</f>
        <v>26660269</v>
      </c>
      <c r="C176" s="58">
        <f>Podaci!F195</f>
        <v>103190909</v>
      </c>
      <c r="D176" s="58">
        <v>0</v>
      </c>
      <c r="E176" s="58">
        <f t="shared" si="4"/>
        <v>407823652.25</v>
      </c>
      <c r="I176" s="58">
        <f t="shared" si="5"/>
        <v>0</v>
      </c>
    </row>
    <row r="177" spans="1:9" ht="12.75" hidden="1">
      <c r="A177" s="57">
        <f>Podaci!A196</f>
        <v>176</v>
      </c>
      <c r="B177" s="58">
        <f>Podaci!E196</f>
        <v>2048299</v>
      </c>
      <c r="C177" s="58">
        <f>Podaci!F196</f>
        <v>24435757</v>
      </c>
      <c r="D177" s="58">
        <v>0</v>
      </c>
      <c r="E177" s="58">
        <f t="shared" si="4"/>
        <v>89618870.88</v>
      </c>
      <c r="I177" s="58">
        <f t="shared" si="5"/>
        <v>0</v>
      </c>
    </row>
    <row r="178" spans="1:9" ht="12.75" hidden="1">
      <c r="A178" s="57">
        <f>Podaci!A197</f>
        <v>177</v>
      </c>
      <c r="B178" s="58">
        <f>Podaci!E197</f>
        <v>314715033</v>
      </c>
      <c r="C178" s="58">
        <f>Podaci!F197</f>
        <v>395922298</v>
      </c>
      <c r="D178" s="58">
        <v>0</v>
      </c>
      <c r="E178" s="58">
        <f>(A178/100)*(B178*1+C178*2)</f>
        <v>1958610543.33</v>
      </c>
      <c r="I178" s="58">
        <f t="shared" si="5"/>
        <v>0</v>
      </c>
    </row>
    <row r="179" spans="1:9" ht="12.75" hidden="1">
      <c r="A179" s="57">
        <f>Podaci!A198</f>
        <v>178</v>
      </c>
      <c r="B179" s="58">
        <f>Podaci!E198</f>
        <v>51381</v>
      </c>
      <c r="C179" s="58">
        <f>Podaci!F198</f>
        <v>1239000</v>
      </c>
      <c r="D179" s="58">
        <v>0</v>
      </c>
      <c r="E179" s="58">
        <f>(A179/100)*(B179*1+C179*2)</f>
        <v>4502298.18</v>
      </c>
      <c r="I179" s="58">
        <f t="shared" si="5"/>
        <v>0</v>
      </c>
    </row>
    <row r="180" spans="1:9" ht="12.75" hidden="1">
      <c r="A180" s="57">
        <f>Podaci!A199</f>
        <v>179</v>
      </c>
      <c r="B180" s="58">
        <f>Podaci!E199</f>
        <v>0</v>
      </c>
      <c r="C180" s="58">
        <f>Podaci!F199</f>
        <v>0</v>
      </c>
      <c r="D180" s="58">
        <v>0</v>
      </c>
      <c r="E180" s="58">
        <f>(A180/100)*(B180*1+C180*2)</f>
        <v>0</v>
      </c>
      <c r="I180" s="58">
        <f t="shared" si="5"/>
        <v>0</v>
      </c>
    </row>
    <row r="181" spans="1:9" ht="12.75" hidden="1">
      <c r="A181" s="57">
        <f>Podaci!A200</f>
        <v>180</v>
      </c>
      <c r="B181" s="58">
        <f>Podaci!E200</f>
        <v>0</v>
      </c>
      <c r="C181" s="58">
        <f>Podaci!F200</f>
        <v>0</v>
      </c>
      <c r="D181" s="58">
        <v>0</v>
      </c>
      <c r="E181" s="58">
        <f>(A181/100)*(B181*1+C181*2)</f>
        <v>0</v>
      </c>
      <c r="I181" s="58">
        <f t="shared" si="5"/>
        <v>0</v>
      </c>
    </row>
    <row r="182" spans="1:9" ht="12.75" hidden="1">
      <c r="A182" s="57">
        <f>Podaci!A201</f>
        <v>181</v>
      </c>
      <c r="B182" s="58">
        <f>Podaci!E201</f>
        <v>437751920</v>
      </c>
      <c r="C182" s="58">
        <f>Podaci!F201</f>
        <v>612062853</v>
      </c>
      <c r="D182" s="58">
        <v>0</v>
      </c>
      <c r="E182" s="58">
        <f>(A182/100)*(B182*1+C182*2)</f>
        <v>3007998503.06</v>
      </c>
      <c r="I182" s="58">
        <f t="shared" si="5"/>
        <v>0</v>
      </c>
    </row>
  </sheetData>
  <sheetProtection password="C79A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za platni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Server_statistike</dc:creator>
  <cp:keywords/>
  <dc:description/>
  <cp:lastModifiedBy>Vlatka Penezić</cp:lastModifiedBy>
  <cp:lastPrinted>2006-04-11T15:27:36Z</cp:lastPrinted>
  <dcterms:created xsi:type="dcterms:W3CDTF">2001-11-21T09:32:18Z</dcterms:created>
  <dcterms:modified xsi:type="dcterms:W3CDTF">2006-04-12T09:15:32Z</dcterms:modified>
  <cp:category/>
  <cp:version/>
  <cp:contentType/>
  <cp:contentStatus/>
</cp:coreProperties>
</file>