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<sst xmlns="http://schemas.openxmlformats.org/spreadsheetml/2006/main" count="337" uniqueCount="309">
  <si>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</si>
  <si>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</si>
  <si>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</si>
  <si>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</si>
  <si>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</si>
  <si>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</si>
  <si>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</si>
  <si>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</si>
  <si>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</si>
  <si>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</si>
  <si>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</si>
  <si>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</si>
  <si>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</si>
  <si>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</si>
  <si>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</si>
  <si>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</si>
  <si>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</si>
  <si>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</si>
  <si>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</si>
  <si>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</si>
  <si>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</si>
  <si>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</si>
  <si>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</si>
  <si>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</si>
  <si>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</si>
  <si>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</si>
  <si>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</si>
  <si>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</si>
  <si>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</si>
  <si>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</si>
  <si>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</si>
  <si>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</si>
  <si>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</si>
  <si>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</si>
  <si>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</si>
  <si>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</si>
  <si>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</si>
  <si>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</si>
  <si>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</si>
  <si>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</si>
  <si>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</si>
  <si>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</si>
  <si>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</si>
  <si>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</si>
  <si>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</si>
  <si>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</si>
  <si>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</si>
  <si>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</si>
  <si>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</si>
  <si>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</si>
  <si>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</si>
  <si>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</si>
  <si>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</si>
  <si>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</si>
  <si>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</si>
  <si>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</si>
  <si>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</si>
  <si>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</si>
  <si>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</si>
  <si>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</si>
  <si>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</si>
  <si>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</si>
  <si>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</si>
  <si>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</si>
  <si>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</si>
  <si>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</si>
  <si>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</si>
  <si>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</si>
  <si>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</si>
  <si>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</si>
  <si>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</si>
  <si>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</si>
  <si>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</si>
  <si>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</si>
  <si>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</si>
  <si>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</si>
  <si>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</si>
  <si>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</si>
  <si>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</si>
  <si>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</si>
  <si>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</si>
  <si>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</si>
  <si>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</si>
  <si>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</si>
  <si>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</si>
  <si>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</si>
  <si>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</si>
  <si>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</si>
  <si>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</si>
  <si>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</si>
  <si>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</si>
  <si>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</si>
  <si>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</si>
  <si>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</si>
  <si>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</si>
  <si>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</si>
  <si>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</si>
  <si>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</si>
  <si>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</si>
  <si>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</si>
  <si>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</si>
  <si>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</si>
  <si>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</si>
  <si>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</si>
  <si>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</si>
  <si>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</si>
  <si>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</si>
  <si>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</si>
  <si>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</si>
  <si>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</si>
  <si>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</si>
  <si>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</si>
  <si>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</si>
  <si>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</si>
  <si>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</si>
  <si>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</si>
  <si>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</si>
  <si>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</si>
  <si>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</si>
  <si>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</si>
  <si>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</si>
  <si>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</si>
  <si>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</si>
  <si>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</si>
  <si>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</si>
  <si>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</si>
  <si>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</si>
  <si>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</si>
  <si>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</si>
  <si>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</si>
  <si>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</si>
  <si>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</si>
  <si>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</si>
  <si>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</si>
  <si>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</si>
  <si>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</si>
  <si>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</si>
  <si>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</si>
  <si>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</si>
  <si>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</si>
  <si>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</si>
  <si>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</si>
  <si>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</si>
  <si>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</si>
  <si>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</si>
  <si>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</si>
  <si>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</si>
  <si>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</si>
  <si>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</si>
  <si>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</si>
  <si>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</si>
  <si>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</si>
  <si>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</si>
  <si>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</si>
  <si>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</si>
  <si>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</si>
  <si>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</si>
  <si>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</si>
  <si>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</si>
  <si>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</si>
  <si>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</si>
  <si>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</si>
  <si>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</si>
  <si>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</si>
  <si>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</si>
  <si>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</si>
  <si>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</si>
  <si>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</si>
  <si>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</si>
  <si>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</si>
  <si>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</si>
  <si>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</si>
  <si>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</si>
  <si>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</si>
  <si>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</si>
  <si>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</si>
  <si>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</si>
  <si>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</si>
  <si>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</si>
  <si>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</si>
  <si>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</si>
  <si>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</si>
  <si>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</si>
  <si>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</si>
  <si>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</si>
  <si>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</si>
  <si>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</si>
  <si>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</si>
  <si>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</si>
  <si>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</si>
  <si>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</si>
  <si>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</si>
  <si>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</si>
  <si>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</si>
  <si>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</si>
  <si>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</si>
  <si>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</si>
  <si>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</si>
  <si>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</si>
  <si>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</si>
  <si>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</si>
  <si>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</si>
  <si>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</si>
  <si>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</si>
  <si>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</si>
  <si>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</si>
  <si>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</si>
  <si>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</si>
  <si>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</si>
  <si>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</si>
  <si>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</si>
  <si>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</si>
  <si>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</si>
  <si>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</si>
  <si>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</si>
  <si>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</si>
  <si>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</si>
  <si>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</si>
  <si>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</si>
  <si>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</si>
  <si>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</si>
  <si>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</si>
  <si>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</si>
  <si>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</si>
  <si>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</si>
  <si>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</si>
  <si>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</si>
  <si>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</si>
  <si>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</si>
  <si>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</si>
  <si>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</si>
  <si>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</si>
  <si>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</si>
  <si>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</si>
  <si>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</si>
  <si>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</si>
  <si>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</si>
  <si>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</si>
  <si>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</si>
  <si>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</si>
  <si>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</si>
  <si>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</si>
  <si>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</si>
  <si>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</si>
  <si>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</si>
  <si>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</si>
  <si>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</si>
  <si>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</si>
  <si>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</si>
  <si>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</si>
  <si>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</si>
  <si>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</si>
  <si>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</si>
  <si>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</si>
  <si>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</si>
  <si>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</si>
  <si>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</si>
  <si>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</si>
  <si>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</si>
  <si>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</si>
  <si>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</si>
  <si>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</si>
  <si>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</si>
  <si>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</si>
  <si>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</si>
  <si>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</si>
  <si>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</si>
  <si>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</si>
  <si>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</si>
  <si>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</si>
  <si>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</si>
  <si>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</si>
  <si>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</si>
  <si>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</si>
  <si>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</si>
  <si>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</si>
  <si>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</si>
  <si>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</si>
  <si>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</si>
  <si>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</si>
  <si>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</si>
  <si>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</si>
  <si>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</si>
  <si>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</si>
  <si>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</si>
  <si>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</si>
  <si>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</si>
  <si>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NE</t>
  </si>
  <si>
    <t>74200</t>
  </si>
  <si>
    <t>Ivan Asić</t>
  </si>
  <si>
    <t>01/6102-548</t>
  </si>
  <si>
    <t>01/6156-394</t>
  </si>
  <si>
    <t>Obveznik: INGRA d.d</t>
  </si>
  <si>
    <t>Obveznik: INGRA d.d.</t>
  </si>
  <si>
    <t xml:space="preserve">Igor Oppenheim </t>
  </si>
  <si>
    <t>01.01.2013.</t>
  </si>
  <si>
    <t>31.12.2013.</t>
  </si>
  <si>
    <t>u razdoblju 01.01.2013. do 31.12.2013.</t>
  </si>
  <si>
    <t>Prethodno godina</t>
  </si>
  <si>
    <t>stanje na dan 31.12.2013.</t>
  </si>
  <si>
    <t>Prethodna godina
(neto)</t>
  </si>
  <si>
    <t>Tekuća godina
(neto)</t>
  </si>
  <si>
    <t>u razdoblju 01.01.2013 do 31.12.2013.</t>
  </si>
  <si>
    <t>Godišnji financijski izvještaj poduzetnika GFI-POD</t>
  </si>
  <si>
    <t xml:space="preserve">1. Revidirani godišnji financijski izvještaji s revizorskim izvješćem </t>
  </si>
  <si>
    <t>2. Izvještaj poslovodstva</t>
  </si>
  <si>
    <t>4. Odluka nadležnog tijela (prijedlog) o utvrđivanju godišnjih financijskih izvještaja</t>
  </si>
  <si>
    <t>5. Odluka o prijedlogu raspodjele dobiti ili pokriću gubitka</t>
  </si>
  <si>
    <t>3. Izjava osoba odgovornih za sastavljanje godišnjeg izvještaja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</si>
</sst>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??,???,??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3" xfId="57" applyFont="1" applyBorder="1" applyAlignment="1">
      <alignment/>
      <protection/>
    </xf>
    <xf numFmtId="0" fontId="4" fillId="0" borderId="24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4" xfId="57" applyFont="1" applyFill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4" xfId="57" applyFont="1" applyFill="1" applyBorder="1" applyAlignment="1" applyProtection="1">
      <alignment horizontal="right" vertical="center"/>
      <protection hidden="1" locked="0"/>
    </xf>
    <xf numFmtId="0" fontId="4" fillId="0" borderId="24" xfId="57" applyFont="1" applyBorder="1" applyAlignment="1" applyProtection="1">
      <alignment vertical="top"/>
      <protection hidden="1"/>
    </xf>
    <xf numFmtId="0" fontId="4" fillId="0" borderId="24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24" xfId="57" applyFont="1" applyBorder="1" applyAlignment="1" applyProtection="1">
      <alignment horizontal="left" vertical="top" indent="2"/>
      <protection hidden="1"/>
    </xf>
    <xf numFmtId="0" fontId="4" fillId="0" borderId="24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4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4" xfId="57" applyFont="1" applyBorder="1" applyAlignment="1" applyProtection="1">
      <alignment horizontal="lef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4" xfId="57" applyFont="1" applyFill="1" applyBorder="1" applyAlignment="1" applyProtection="1">
      <alignment vertical="center"/>
      <protection hidden="1"/>
    </xf>
    <xf numFmtId="0" fontId="14" fillId="0" borderId="24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/>
      <protection hidden="1"/>
    </xf>
    <xf numFmtId="0" fontId="4" fillId="0" borderId="28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4" xfId="57" applyFont="1" applyBorder="1" applyAlignment="1" applyProtection="1">
      <alignment horizontal="left" wrapText="1"/>
      <protection hidden="1"/>
    </xf>
    <xf numFmtId="0" fontId="4" fillId="0" borderId="0" xfId="57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8" fontId="21" fillId="34" borderId="0" xfId="44" applyNumberFormat="1" applyFont="1" applyFill="1" applyAlignment="1">
      <alignment horizontal="right" vertical="top"/>
      <protection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4" fillId="0" borderId="27" xfId="57" applyFont="1" applyFill="1" applyBorder="1" applyAlignment="1" applyProtection="1">
      <alignment horizontal="center" vertical="top"/>
      <protection hidden="1"/>
    </xf>
    <xf numFmtId="0" fontId="4" fillId="0" borderId="27" xfId="57" applyFont="1" applyFill="1" applyBorder="1" applyAlignment="1" applyProtection="1">
      <alignment horizontal="center"/>
      <protection hidden="1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49" fontId="13" fillId="0" borderId="26" xfId="53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4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4" xfId="57" applyFont="1" applyBorder="1" applyAlignment="1" applyProtection="1">
      <alignment horizontal="right" wrapText="1"/>
      <protection hidden="1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29" xfId="57" applyFont="1" applyBorder="1" applyAlignment="1" applyProtection="1">
      <alignment horizontal="center" vertical="top"/>
      <protection hidden="1"/>
    </xf>
    <xf numFmtId="0" fontId="4" fillId="0" borderId="29" xfId="57" applyFont="1" applyBorder="1" applyAlignment="1">
      <alignment horizontal="center"/>
      <protection/>
    </xf>
    <xf numFmtId="0" fontId="4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right" vertical="center"/>
      <protection hidden="1" locked="0"/>
    </xf>
    <xf numFmtId="0" fontId="4" fillId="0" borderId="27" xfId="57" applyFont="1" applyFill="1" applyBorder="1" applyAlignment="1">
      <alignment/>
      <protection/>
    </xf>
    <xf numFmtId="49" fontId="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27" xfId="57" applyFont="1" applyFill="1" applyBorder="1" applyAlignment="1">
      <alignment horizontal="left"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13" fillId="0" borderId="26" xfId="53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4" fillId="0" borderId="27" xfId="57" applyFont="1" applyFill="1" applyBorder="1" applyAlignment="1">
      <alignment horizontal="left" vertical="center"/>
      <protection/>
    </xf>
    <xf numFmtId="1" fontId="3" fillId="0" borderId="26" xfId="57" applyNumberFormat="1" applyFont="1" applyFill="1" applyBorder="1" applyAlignment="1" applyProtection="1">
      <alignment horizontal="left" vertical="center"/>
      <protection hidden="1" locked="0"/>
    </xf>
    <xf numFmtId="1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4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14" fillId="0" borderId="24" xfId="62" applyFont="1" applyBorder="1" applyAlignment="1" applyProtection="1">
      <alignment horizontal="left"/>
      <protection hidden="1"/>
    </xf>
    <xf numFmtId="0" fontId="14" fillId="0" borderId="0" xfId="57" applyFont="1" applyBorder="1" applyAlignment="1" applyProtection="1">
      <alignment/>
      <protection hidden="1"/>
    </xf>
    <xf numFmtId="0" fontId="9" fillId="0" borderId="0" xfId="57" applyFont="1" applyAlignment="1">
      <alignment/>
      <protection/>
    </xf>
    <xf numFmtId="0" fontId="14" fillId="0" borderId="0" xfId="57" applyFont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L16" sqref="L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214</v>
      </c>
      <c r="B1" s="158"/>
      <c r="C1" s="158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78" t="s">
        <v>215</v>
      </c>
      <c r="B2" s="179"/>
      <c r="C2" s="179"/>
      <c r="D2" s="180"/>
      <c r="E2" s="110" t="s">
        <v>295</v>
      </c>
      <c r="F2" s="12"/>
      <c r="G2" s="13" t="s">
        <v>216</v>
      </c>
      <c r="H2" s="110" t="s">
        <v>296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181" t="s">
        <v>303</v>
      </c>
      <c r="B4" s="181"/>
      <c r="C4" s="181"/>
      <c r="D4" s="181"/>
      <c r="E4" s="181"/>
      <c r="F4" s="181"/>
      <c r="G4" s="181"/>
      <c r="H4" s="181"/>
      <c r="I4" s="181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6" t="s">
        <v>217</v>
      </c>
      <c r="B6" s="137"/>
      <c r="C6" s="140" t="s">
        <v>278</v>
      </c>
      <c r="D6" s="135"/>
      <c r="E6" s="118"/>
      <c r="F6" s="118"/>
      <c r="G6" s="118"/>
      <c r="H6" s="118"/>
      <c r="I6" s="119"/>
      <c r="J6" s="10"/>
      <c r="K6" s="10"/>
      <c r="L6" s="10"/>
    </row>
    <row r="7" spans="1:12" ht="12.75">
      <c r="A7" s="84"/>
      <c r="B7" s="22"/>
      <c r="C7" s="20"/>
      <c r="D7" s="20"/>
      <c r="E7" s="118"/>
      <c r="F7" s="118"/>
      <c r="G7" s="118"/>
      <c r="H7" s="118"/>
      <c r="I7" s="119"/>
      <c r="J7" s="10"/>
      <c r="K7" s="10"/>
      <c r="L7" s="10"/>
    </row>
    <row r="8" spans="1:12" ht="12.75">
      <c r="A8" s="182" t="s">
        <v>218</v>
      </c>
      <c r="B8" s="183"/>
      <c r="C8" s="140" t="s">
        <v>279</v>
      </c>
      <c r="D8" s="135"/>
      <c r="E8" s="118"/>
      <c r="F8" s="118"/>
      <c r="G8" s="118"/>
      <c r="H8" s="118"/>
      <c r="I8" s="96"/>
      <c r="J8" s="10"/>
      <c r="K8" s="10"/>
      <c r="L8" s="10"/>
    </row>
    <row r="9" spans="1:12" ht="12.75">
      <c r="A9" s="86"/>
      <c r="B9" s="49"/>
      <c r="C9" s="20"/>
      <c r="D9" s="120"/>
      <c r="E9" s="20"/>
      <c r="F9" s="20"/>
      <c r="G9" s="20"/>
      <c r="H9" s="20"/>
      <c r="I9" s="96"/>
      <c r="J9" s="10"/>
      <c r="K9" s="10"/>
      <c r="L9" s="10"/>
    </row>
    <row r="10" spans="1:12" ht="12.75">
      <c r="A10" s="138" t="s">
        <v>219</v>
      </c>
      <c r="B10" s="184"/>
      <c r="C10" s="140" t="s">
        <v>280</v>
      </c>
      <c r="D10" s="135"/>
      <c r="E10" s="20"/>
      <c r="F10" s="20"/>
      <c r="G10" s="20"/>
      <c r="H10" s="20"/>
      <c r="I10" s="96"/>
      <c r="J10" s="10"/>
      <c r="K10" s="10"/>
      <c r="L10" s="10"/>
    </row>
    <row r="11" spans="1:12" ht="12.75">
      <c r="A11" s="185"/>
      <c r="B11" s="184"/>
      <c r="C11" s="20"/>
      <c r="D11" s="20"/>
      <c r="E11" s="20"/>
      <c r="F11" s="20"/>
      <c r="G11" s="20"/>
      <c r="H11" s="20"/>
      <c r="I11" s="96"/>
      <c r="J11" s="10"/>
      <c r="K11" s="10"/>
      <c r="L11" s="10"/>
    </row>
    <row r="12" spans="1:12" ht="12.75">
      <c r="A12" s="136" t="s">
        <v>220</v>
      </c>
      <c r="B12" s="137"/>
      <c r="C12" s="151" t="s">
        <v>281</v>
      </c>
      <c r="D12" s="169"/>
      <c r="E12" s="169"/>
      <c r="F12" s="169"/>
      <c r="G12" s="169"/>
      <c r="H12" s="169"/>
      <c r="I12" s="141"/>
      <c r="J12" s="10"/>
      <c r="K12" s="10"/>
      <c r="L12" s="10"/>
    </row>
    <row r="13" spans="1:12" ht="12.75">
      <c r="A13" s="84"/>
      <c r="B13" s="22"/>
      <c r="C13" s="34"/>
      <c r="D13" s="20"/>
      <c r="E13" s="20"/>
      <c r="F13" s="20"/>
      <c r="G13" s="20"/>
      <c r="H13" s="20"/>
      <c r="I13" s="96"/>
      <c r="J13" s="10"/>
      <c r="K13" s="10"/>
      <c r="L13" s="10"/>
    </row>
    <row r="14" spans="1:12" ht="12.75">
      <c r="A14" s="136" t="s">
        <v>221</v>
      </c>
      <c r="B14" s="137"/>
      <c r="C14" s="170">
        <v>10000</v>
      </c>
      <c r="D14" s="171"/>
      <c r="E14" s="20"/>
      <c r="F14" s="151" t="s">
        <v>282</v>
      </c>
      <c r="G14" s="169"/>
      <c r="H14" s="169"/>
      <c r="I14" s="141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36" t="s">
        <v>222</v>
      </c>
      <c r="B16" s="137"/>
      <c r="C16" s="151" t="s">
        <v>283</v>
      </c>
      <c r="D16" s="169"/>
      <c r="E16" s="169"/>
      <c r="F16" s="169"/>
      <c r="G16" s="169"/>
      <c r="H16" s="169"/>
      <c r="I16" s="141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36" t="s">
        <v>223</v>
      </c>
      <c r="B18" s="137"/>
      <c r="C18" s="166" t="s">
        <v>284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36" t="s">
        <v>224</v>
      </c>
      <c r="B20" s="137"/>
      <c r="C20" s="166" t="s">
        <v>285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36" t="s">
        <v>225</v>
      </c>
      <c r="B22" s="137"/>
      <c r="C22" s="111">
        <v>133</v>
      </c>
      <c r="D22" s="151" t="s">
        <v>282</v>
      </c>
      <c r="E22" s="159"/>
      <c r="F22" s="160"/>
      <c r="G22" s="136"/>
      <c r="H22" s="174"/>
      <c r="I22" s="87"/>
      <c r="J22" s="10"/>
      <c r="K22" s="10"/>
      <c r="L22" s="10"/>
    </row>
    <row r="23" spans="1:12" ht="12.75">
      <c r="A23" s="84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36" t="s">
        <v>226</v>
      </c>
      <c r="B24" s="137"/>
      <c r="C24" s="111">
        <v>21</v>
      </c>
      <c r="D24" s="151" t="s">
        <v>286</v>
      </c>
      <c r="E24" s="159"/>
      <c r="F24" s="159"/>
      <c r="G24" s="160"/>
      <c r="H24" s="50" t="s">
        <v>227</v>
      </c>
      <c r="I24" s="128">
        <v>9</v>
      </c>
      <c r="J24" s="10"/>
      <c r="K24" s="10"/>
      <c r="L24" s="10"/>
    </row>
    <row r="25" spans="1:12" ht="12.75">
      <c r="A25" s="84"/>
      <c r="B25" s="22"/>
      <c r="C25" s="16"/>
      <c r="D25" s="24"/>
      <c r="E25" s="24"/>
      <c r="F25" s="24"/>
      <c r="G25" s="22"/>
      <c r="H25" s="22" t="s">
        <v>277</v>
      </c>
      <c r="I25" s="88"/>
      <c r="J25" s="10"/>
      <c r="K25" s="10"/>
      <c r="L25" s="10"/>
    </row>
    <row r="26" spans="1:12" ht="12.75">
      <c r="A26" s="136" t="s">
        <v>228</v>
      </c>
      <c r="B26" s="137"/>
      <c r="C26" s="112" t="s">
        <v>287</v>
      </c>
      <c r="D26" s="25"/>
      <c r="E26" s="33"/>
      <c r="F26" s="24"/>
      <c r="G26" s="177" t="s">
        <v>229</v>
      </c>
      <c r="H26" s="137"/>
      <c r="I26" s="113" t="s">
        <v>288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9"/>
      <c r="J27" s="10"/>
      <c r="K27" s="10"/>
      <c r="L27" s="10"/>
    </row>
    <row r="28" spans="1:12" ht="12.75">
      <c r="A28" s="161" t="s">
        <v>230</v>
      </c>
      <c r="B28" s="162"/>
      <c r="C28" s="163"/>
      <c r="D28" s="163"/>
      <c r="E28" s="164" t="s">
        <v>231</v>
      </c>
      <c r="F28" s="165"/>
      <c r="G28" s="165"/>
      <c r="H28" s="175" t="s">
        <v>232</v>
      </c>
      <c r="I28" s="176"/>
      <c r="J28" s="10"/>
      <c r="K28" s="10"/>
      <c r="L28" s="10"/>
    </row>
    <row r="29" spans="1:12" ht="12.75">
      <c r="A29" s="90"/>
      <c r="B29" s="33"/>
      <c r="C29" s="33"/>
      <c r="D29" s="26"/>
      <c r="E29" s="16"/>
      <c r="F29" s="16"/>
      <c r="G29" s="16"/>
      <c r="H29" s="27"/>
      <c r="I29" s="89"/>
      <c r="J29" s="10"/>
      <c r="K29" s="10"/>
      <c r="L29" s="10"/>
    </row>
    <row r="30" spans="1:12" ht="12.75">
      <c r="A30" s="146"/>
      <c r="B30" s="147"/>
      <c r="C30" s="147"/>
      <c r="D30" s="150"/>
      <c r="E30" s="146"/>
      <c r="F30" s="147"/>
      <c r="G30" s="147"/>
      <c r="H30" s="148"/>
      <c r="I30" s="149"/>
      <c r="J30" s="10"/>
      <c r="K30" s="10"/>
      <c r="L30" s="10"/>
    </row>
    <row r="31" spans="1:12" ht="12.75">
      <c r="A31" s="84"/>
      <c r="B31" s="22"/>
      <c r="C31" s="21"/>
      <c r="D31" s="172"/>
      <c r="E31" s="172"/>
      <c r="F31" s="172"/>
      <c r="G31" s="173"/>
      <c r="H31" s="16"/>
      <c r="I31" s="91"/>
      <c r="J31" s="10"/>
      <c r="K31" s="10"/>
      <c r="L31" s="10"/>
    </row>
    <row r="32" spans="1:12" ht="12.75">
      <c r="A32" s="146"/>
      <c r="B32" s="147"/>
      <c r="C32" s="147"/>
      <c r="D32" s="150"/>
      <c r="E32" s="146"/>
      <c r="F32" s="147"/>
      <c r="G32" s="147"/>
      <c r="H32" s="148"/>
      <c r="I32" s="149"/>
      <c r="J32" s="10"/>
      <c r="K32" s="10"/>
      <c r="L32" s="10"/>
    </row>
    <row r="33" spans="1:12" ht="12.75">
      <c r="A33" s="84"/>
      <c r="B33" s="22"/>
      <c r="C33" s="21"/>
      <c r="D33" s="28"/>
      <c r="E33" s="28"/>
      <c r="F33" s="28"/>
      <c r="G33" s="29"/>
      <c r="H33" s="16"/>
      <c r="I33" s="92"/>
      <c r="J33" s="10"/>
      <c r="K33" s="10"/>
      <c r="L33" s="10"/>
    </row>
    <row r="34" spans="1:12" ht="12.75">
      <c r="A34" s="146"/>
      <c r="B34" s="147"/>
      <c r="C34" s="147"/>
      <c r="D34" s="150"/>
      <c r="E34" s="146"/>
      <c r="F34" s="147"/>
      <c r="G34" s="147"/>
      <c r="H34" s="148"/>
      <c r="I34" s="149"/>
      <c r="J34" s="10"/>
      <c r="K34" s="10"/>
      <c r="L34" s="10"/>
    </row>
    <row r="35" spans="1:12" ht="12.75">
      <c r="A35" s="84"/>
      <c r="B35" s="22"/>
      <c r="C35" s="21"/>
      <c r="D35" s="28"/>
      <c r="E35" s="28"/>
      <c r="F35" s="28"/>
      <c r="G35" s="29"/>
      <c r="H35" s="16"/>
      <c r="I35" s="92"/>
      <c r="J35" s="10"/>
      <c r="K35" s="10"/>
      <c r="L35" s="10"/>
    </row>
    <row r="36" spans="1:12" ht="12.75">
      <c r="A36" s="146"/>
      <c r="B36" s="147"/>
      <c r="C36" s="147"/>
      <c r="D36" s="150"/>
      <c r="E36" s="146"/>
      <c r="F36" s="147"/>
      <c r="G36" s="147"/>
      <c r="H36" s="148"/>
      <c r="I36" s="149"/>
      <c r="J36" s="10"/>
      <c r="K36" s="10"/>
      <c r="L36" s="10"/>
    </row>
    <row r="37" spans="1:12" ht="12.75">
      <c r="A37" s="93"/>
      <c r="B37" s="30"/>
      <c r="C37" s="154"/>
      <c r="D37" s="155"/>
      <c r="E37" s="16"/>
      <c r="F37" s="154"/>
      <c r="G37" s="155"/>
      <c r="H37" s="16"/>
      <c r="I37" s="85"/>
      <c r="J37" s="10"/>
      <c r="K37" s="10"/>
      <c r="L37" s="10"/>
    </row>
    <row r="38" spans="1:12" ht="12.75">
      <c r="A38" s="146"/>
      <c r="B38" s="147"/>
      <c r="C38" s="147"/>
      <c r="D38" s="150"/>
      <c r="E38" s="146"/>
      <c r="F38" s="147"/>
      <c r="G38" s="147"/>
      <c r="H38" s="148"/>
      <c r="I38" s="149"/>
      <c r="J38" s="10"/>
      <c r="K38" s="10"/>
      <c r="L38" s="10"/>
    </row>
    <row r="39" spans="1:12" ht="12.75">
      <c r="A39" s="93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 ht="12.75">
      <c r="A40" s="146"/>
      <c r="B40" s="147"/>
      <c r="C40" s="147"/>
      <c r="D40" s="150"/>
      <c r="E40" s="146"/>
      <c r="F40" s="147"/>
      <c r="G40" s="147"/>
      <c r="H40" s="148"/>
      <c r="I40" s="149"/>
      <c r="J40" s="10"/>
      <c r="K40" s="10"/>
      <c r="L40" s="10"/>
    </row>
    <row r="41" spans="1:12" ht="12.75">
      <c r="A41" s="114"/>
      <c r="B41" s="33"/>
      <c r="C41" s="33"/>
      <c r="D41" s="33"/>
      <c r="E41" s="23"/>
      <c r="F41" s="115"/>
      <c r="G41" s="115"/>
      <c r="H41" s="116"/>
      <c r="I41" s="94"/>
      <c r="J41" s="10"/>
      <c r="K41" s="10"/>
      <c r="L41" s="10"/>
    </row>
    <row r="42" spans="1:12" ht="12.75">
      <c r="A42" s="93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 ht="12.75">
      <c r="A43" s="95"/>
      <c r="B43" s="34"/>
      <c r="C43" s="34"/>
      <c r="D43" s="20"/>
      <c r="E43" s="20"/>
      <c r="F43" s="34"/>
      <c r="G43" s="20"/>
      <c r="H43" s="20"/>
      <c r="I43" s="96"/>
      <c r="J43" s="10"/>
      <c r="K43" s="10"/>
      <c r="L43" s="10"/>
    </row>
    <row r="44" spans="1:12" ht="12.75">
      <c r="A44" s="138" t="s">
        <v>233</v>
      </c>
      <c r="B44" s="139"/>
      <c r="C44" s="140"/>
      <c r="D44" s="135"/>
      <c r="E44" s="26"/>
      <c r="F44" s="151"/>
      <c r="G44" s="147"/>
      <c r="H44" s="147"/>
      <c r="I44" s="150"/>
      <c r="J44" s="10"/>
      <c r="K44" s="10"/>
      <c r="L44" s="10"/>
    </row>
    <row r="45" spans="1:12" ht="12.75">
      <c r="A45" s="93"/>
      <c r="B45" s="30"/>
      <c r="C45" s="154"/>
      <c r="D45" s="155"/>
      <c r="E45" s="16"/>
      <c r="F45" s="154"/>
      <c r="G45" s="156"/>
      <c r="H45" s="35"/>
      <c r="I45" s="97"/>
      <c r="J45" s="10"/>
      <c r="K45" s="10"/>
      <c r="L45" s="10"/>
    </row>
    <row r="46" spans="1:12" ht="12.75">
      <c r="A46" s="138" t="s">
        <v>234</v>
      </c>
      <c r="B46" s="139"/>
      <c r="C46" s="151" t="s">
        <v>289</v>
      </c>
      <c r="D46" s="152"/>
      <c r="E46" s="152"/>
      <c r="F46" s="152"/>
      <c r="G46" s="152"/>
      <c r="H46" s="152"/>
      <c r="I46" s="153"/>
      <c r="J46" s="10"/>
      <c r="K46" s="10"/>
      <c r="L46" s="10"/>
    </row>
    <row r="47" spans="1:12" ht="12.75">
      <c r="A47" s="84"/>
      <c r="B47" s="22"/>
      <c r="C47" s="21" t="s">
        <v>235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138" t="s">
        <v>236</v>
      </c>
      <c r="B48" s="139"/>
      <c r="C48" s="140" t="s">
        <v>290</v>
      </c>
      <c r="D48" s="134"/>
      <c r="E48" s="135"/>
      <c r="F48" s="16"/>
      <c r="G48" s="50" t="s">
        <v>237</v>
      </c>
      <c r="H48" s="140" t="s">
        <v>291</v>
      </c>
      <c r="I48" s="135"/>
      <c r="J48" s="10"/>
      <c r="K48" s="10"/>
      <c r="L48" s="10"/>
    </row>
    <row r="49" spans="1:12" ht="12.75">
      <c r="A49" s="84"/>
      <c r="B49" s="22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>
      <c r="A50" s="138" t="s">
        <v>223</v>
      </c>
      <c r="B50" s="139"/>
      <c r="C50" s="133" t="s">
        <v>284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84"/>
      <c r="B51" s="22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136" t="s">
        <v>238</v>
      </c>
      <c r="B52" s="137"/>
      <c r="C52" s="140" t="s">
        <v>294</v>
      </c>
      <c r="D52" s="134"/>
      <c r="E52" s="134"/>
      <c r="F52" s="134"/>
      <c r="G52" s="134"/>
      <c r="H52" s="134"/>
      <c r="I52" s="141"/>
      <c r="J52" s="10"/>
      <c r="K52" s="10"/>
      <c r="L52" s="10"/>
    </row>
    <row r="53" spans="1:12" ht="12.75">
      <c r="A53" s="98"/>
      <c r="B53" s="20"/>
      <c r="C53" s="142" t="s">
        <v>239</v>
      </c>
      <c r="D53" s="142"/>
      <c r="E53" s="142"/>
      <c r="F53" s="142"/>
      <c r="G53" s="142"/>
      <c r="H53" s="142"/>
      <c r="I53" s="99"/>
      <c r="J53" s="10"/>
      <c r="K53" s="10"/>
      <c r="L53" s="10"/>
    </row>
    <row r="54" spans="1:12" ht="12.75">
      <c r="A54" s="98"/>
      <c r="B54" s="20"/>
      <c r="C54" s="36"/>
      <c r="D54" s="36"/>
      <c r="E54" s="36"/>
      <c r="F54" s="36"/>
      <c r="G54" s="36"/>
      <c r="H54" s="36"/>
      <c r="I54" s="99"/>
      <c r="J54" s="10"/>
      <c r="K54" s="10"/>
      <c r="L54" s="10"/>
    </row>
    <row r="55" spans="1:12" ht="12.75">
      <c r="A55" s="98"/>
      <c r="B55" s="131" t="s">
        <v>240</v>
      </c>
      <c r="C55" s="132"/>
      <c r="D55" s="132"/>
      <c r="E55" s="132"/>
      <c r="F55" s="48"/>
      <c r="G55" s="48"/>
      <c r="H55" s="48"/>
      <c r="I55" s="100"/>
      <c r="J55" s="10"/>
      <c r="K55" s="10"/>
      <c r="L55" s="10"/>
    </row>
    <row r="56" spans="1:12" ht="12.75">
      <c r="A56" s="98"/>
      <c r="B56" s="291" t="s">
        <v>304</v>
      </c>
      <c r="C56" s="292"/>
      <c r="D56" s="292"/>
      <c r="E56" s="292"/>
      <c r="F56" s="292"/>
      <c r="G56" s="292"/>
      <c r="H56" s="101"/>
      <c r="I56" s="290"/>
      <c r="J56" s="10"/>
      <c r="K56" s="10"/>
      <c r="L56" s="10"/>
    </row>
    <row r="57" spans="1:12" ht="12.75">
      <c r="A57" s="98"/>
      <c r="B57" s="291" t="s">
        <v>305</v>
      </c>
      <c r="C57" s="292"/>
      <c r="D57" s="292"/>
      <c r="E57" s="292"/>
      <c r="F57" s="292"/>
      <c r="G57" s="292"/>
      <c r="H57" s="101"/>
      <c r="I57" s="100"/>
      <c r="J57" s="10"/>
      <c r="K57" s="10"/>
      <c r="L57" s="10"/>
    </row>
    <row r="58" spans="1:12" ht="12.75">
      <c r="A58" s="98"/>
      <c r="B58" s="291" t="s">
        <v>308</v>
      </c>
      <c r="C58" s="292"/>
      <c r="D58" s="292"/>
      <c r="E58" s="292"/>
      <c r="F58" s="293"/>
      <c r="G58" s="293"/>
      <c r="H58" s="101"/>
      <c r="I58" s="290"/>
      <c r="J58" s="10"/>
      <c r="K58" s="10"/>
      <c r="L58" s="10"/>
    </row>
    <row r="59" spans="1:12" ht="12.75">
      <c r="A59" s="98"/>
      <c r="B59" s="291" t="s">
        <v>306</v>
      </c>
      <c r="C59" s="293"/>
      <c r="D59" s="293"/>
      <c r="E59" s="293"/>
      <c r="F59" s="293"/>
      <c r="G59" s="293"/>
      <c r="H59" s="102"/>
      <c r="I59" s="103"/>
      <c r="J59" s="10"/>
      <c r="K59" s="10"/>
      <c r="L59" s="10"/>
    </row>
    <row r="60" spans="1:12" ht="12.75">
      <c r="A60" s="98"/>
      <c r="B60" s="291" t="s">
        <v>307</v>
      </c>
      <c r="C60" s="294"/>
      <c r="D60" s="294"/>
      <c r="E60" s="294"/>
      <c r="F60" s="294"/>
      <c r="G60" s="294"/>
      <c r="H60" s="102"/>
      <c r="I60" s="103"/>
      <c r="J60" s="10"/>
      <c r="K60" s="10"/>
      <c r="L60" s="10"/>
    </row>
    <row r="61" spans="1:12" ht="13.5" thickBot="1">
      <c r="A61" s="104" t="s">
        <v>241</v>
      </c>
      <c r="B61" s="16"/>
      <c r="C61" s="16"/>
      <c r="D61" s="16"/>
      <c r="E61" s="16"/>
      <c r="F61" s="16"/>
      <c r="G61" s="37"/>
      <c r="H61" s="38"/>
      <c r="I61" s="105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242</v>
      </c>
      <c r="F62" s="33"/>
      <c r="G62" s="143" t="s">
        <v>243</v>
      </c>
      <c r="H62" s="144"/>
      <c r="I62" s="145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29"/>
      <c r="H63" s="130"/>
      <c r="I63" s="109"/>
      <c r="J63" s="10"/>
      <c r="K63" s="10"/>
      <c r="L63" s="10"/>
    </row>
  </sheetData>
  <sheetProtection/>
  <mergeCells count="69">
    <mergeCell ref="A8:B8"/>
    <mergeCell ref="C8:D8"/>
    <mergeCell ref="A10:B11"/>
    <mergeCell ref="C10:D10"/>
    <mergeCell ref="A12:B12"/>
    <mergeCell ref="A14:B14"/>
    <mergeCell ref="C20:I20"/>
    <mergeCell ref="G26:H26"/>
    <mergeCell ref="D22:F22"/>
    <mergeCell ref="A22:B22"/>
    <mergeCell ref="A2:D2"/>
    <mergeCell ref="A4:I4"/>
    <mergeCell ref="A6:B6"/>
    <mergeCell ref="C6:D6"/>
    <mergeCell ref="C12:I12"/>
    <mergeCell ref="F14:I14"/>
    <mergeCell ref="A30:D30"/>
    <mergeCell ref="H30:I30"/>
    <mergeCell ref="A18:B18"/>
    <mergeCell ref="A32:D32"/>
    <mergeCell ref="C14:D14"/>
    <mergeCell ref="A20:B20"/>
    <mergeCell ref="D31:G31"/>
    <mergeCell ref="G22:H22"/>
    <mergeCell ref="H32:I32"/>
    <mergeCell ref="H28:I28"/>
    <mergeCell ref="A1:C1"/>
    <mergeCell ref="D24:G24"/>
    <mergeCell ref="E30:G30"/>
    <mergeCell ref="A28:D28"/>
    <mergeCell ref="E28:G28"/>
    <mergeCell ref="C18:I18"/>
    <mergeCell ref="A24:B24"/>
    <mergeCell ref="A16:B16"/>
    <mergeCell ref="C16:I16"/>
    <mergeCell ref="A26:B26"/>
    <mergeCell ref="A34:D34"/>
    <mergeCell ref="E34:G34"/>
    <mergeCell ref="H34:I34"/>
    <mergeCell ref="A36:D36"/>
    <mergeCell ref="C37:D37"/>
    <mergeCell ref="F37:G37"/>
    <mergeCell ref="A46:B46"/>
    <mergeCell ref="C46:I46"/>
    <mergeCell ref="H48:I48"/>
    <mergeCell ref="C44:D44"/>
    <mergeCell ref="F44:I44"/>
    <mergeCell ref="A48:B48"/>
    <mergeCell ref="C48:E48"/>
    <mergeCell ref="C45:D45"/>
    <mergeCell ref="F45:G45"/>
    <mergeCell ref="E32:G32"/>
    <mergeCell ref="E36:G36"/>
    <mergeCell ref="H36:I36"/>
    <mergeCell ref="A40:D40"/>
    <mergeCell ref="A44:B44"/>
    <mergeCell ref="H38:I38"/>
    <mergeCell ref="A38:D38"/>
    <mergeCell ref="E38:G38"/>
    <mergeCell ref="E40:G40"/>
    <mergeCell ref="H40:I40"/>
    <mergeCell ref="G63:H63"/>
    <mergeCell ref="B55:E55"/>
    <mergeCell ref="C50:I50"/>
    <mergeCell ref="A52:B52"/>
    <mergeCell ref="A50:B50"/>
    <mergeCell ref="C52:I52"/>
    <mergeCell ref="C53:H53"/>
    <mergeCell ref="G62:I6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="110" zoomScaleSheetLayoutView="110" zoomScalePageLayoutView="0" workbookViewId="0" topLeftCell="A1">
      <selection activeCell="M14" sqref="M14"/>
    </sheetView>
  </sheetViews>
  <sheetFormatPr defaultColWidth="9.140625" defaultRowHeight="12.75"/>
  <cols>
    <col min="1" max="9" width="9.140625" style="51" customWidth="1"/>
    <col min="10" max="10" width="11.28125" style="51" customWidth="1"/>
    <col min="11" max="11" width="11.28125" style="65" customWidth="1"/>
    <col min="12" max="12" width="14.140625" style="51" bestFit="1" customWidth="1"/>
    <col min="13" max="14" width="15.140625" style="51" bestFit="1" customWidth="1"/>
    <col min="15" max="16384" width="9.140625" style="51" customWidth="1"/>
  </cols>
  <sheetData>
    <row r="1" spans="1:11" ht="12.75" customHeight="1">
      <c r="A1" s="189" t="s">
        <v>127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299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>
      <c r="A3" s="191" t="s">
        <v>292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42" customHeight="1">
      <c r="A4" s="194" t="s">
        <v>50</v>
      </c>
      <c r="B4" s="195"/>
      <c r="C4" s="195"/>
      <c r="D4" s="195"/>
      <c r="E4" s="195"/>
      <c r="F4" s="195"/>
      <c r="G4" s="195"/>
      <c r="H4" s="196"/>
      <c r="I4" s="56" t="s">
        <v>244</v>
      </c>
      <c r="J4" s="57" t="s">
        <v>300</v>
      </c>
      <c r="K4" s="57" t="s">
        <v>301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5">
        <v>2</v>
      </c>
      <c r="J5" s="54">
        <v>3</v>
      </c>
      <c r="K5" s="54">
        <v>4</v>
      </c>
    </row>
    <row r="6" spans="1:1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1" t="s">
        <v>51</v>
      </c>
      <c r="B7" s="202"/>
      <c r="C7" s="202"/>
      <c r="D7" s="202"/>
      <c r="E7" s="202"/>
      <c r="F7" s="202"/>
      <c r="G7" s="202"/>
      <c r="H7" s="203"/>
      <c r="I7" s="3">
        <v>1</v>
      </c>
      <c r="J7" s="6"/>
      <c r="K7" s="6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124">
        <f>J9+J16+J26+J35+J39</f>
        <v>774849126</v>
      </c>
      <c r="K8" s="124">
        <f>K9+K16+K26+K35+K39</f>
        <v>749062182.0328743</v>
      </c>
    </row>
    <row r="9" spans="1:11" ht="12.75">
      <c r="A9" s="186" t="s">
        <v>171</v>
      </c>
      <c r="B9" s="187"/>
      <c r="C9" s="187"/>
      <c r="D9" s="187"/>
      <c r="E9" s="187"/>
      <c r="F9" s="187"/>
      <c r="G9" s="187"/>
      <c r="H9" s="188"/>
      <c r="I9" s="1">
        <v>3</v>
      </c>
      <c r="J9" s="124">
        <f>SUM(J10:J15)</f>
        <v>0</v>
      </c>
      <c r="K9" s="124">
        <f>SUM(K10:K15)</f>
        <v>0</v>
      </c>
    </row>
    <row r="10" spans="1:11" ht="12.75">
      <c r="A10" s="186" t="s">
        <v>99</v>
      </c>
      <c r="B10" s="187"/>
      <c r="C10" s="187"/>
      <c r="D10" s="187"/>
      <c r="E10" s="187"/>
      <c r="F10" s="187"/>
      <c r="G10" s="187"/>
      <c r="H10" s="188"/>
      <c r="I10" s="1">
        <v>4</v>
      </c>
      <c r="J10" s="7"/>
      <c r="K10" s="7"/>
    </row>
    <row r="11" spans="1:11" ht="12.75">
      <c r="A11" s="186" t="s">
        <v>9</v>
      </c>
      <c r="B11" s="187"/>
      <c r="C11" s="187"/>
      <c r="D11" s="187"/>
      <c r="E11" s="187"/>
      <c r="F11" s="187"/>
      <c r="G11" s="187"/>
      <c r="H11" s="188"/>
      <c r="I11" s="1">
        <v>5</v>
      </c>
      <c r="J11" s="7"/>
      <c r="K11" s="7"/>
    </row>
    <row r="12" spans="1:11" ht="12.75">
      <c r="A12" s="186" t="s">
        <v>100</v>
      </c>
      <c r="B12" s="187"/>
      <c r="C12" s="187"/>
      <c r="D12" s="187"/>
      <c r="E12" s="187"/>
      <c r="F12" s="187"/>
      <c r="G12" s="187"/>
      <c r="H12" s="188"/>
      <c r="I12" s="1">
        <v>6</v>
      </c>
      <c r="J12" s="7"/>
      <c r="K12" s="7"/>
    </row>
    <row r="13" spans="1:11" ht="12.75">
      <c r="A13" s="186" t="s">
        <v>174</v>
      </c>
      <c r="B13" s="187"/>
      <c r="C13" s="187"/>
      <c r="D13" s="187"/>
      <c r="E13" s="187"/>
      <c r="F13" s="187"/>
      <c r="G13" s="187"/>
      <c r="H13" s="188"/>
      <c r="I13" s="1">
        <v>7</v>
      </c>
      <c r="J13" s="7"/>
      <c r="K13" s="7"/>
    </row>
    <row r="14" spans="1:11" ht="12.75">
      <c r="A14" s="186" t="s">
        <v>175</v>
      </c>
      <c r="B14" s="187"/>
      <c r="C14" s="187"/>
      <c r="D14" s="187"/>
      <c r="E14" s="187"/>
      <c r="F14" s="187"/>
      <c r="G14" s="187"/>
      <c r="H14" s="188"/>
      <c r="I14" s="1">
        <v>8</v>
      </c>
      <c r="J14" s="7"/>
      <c r="K14" s="7"/>
    </row>
    <row r="15" spans="1:11" ht="12.75">
      <c r="A15" s="186" t="s">
        <v>176</v>
      </c>
      <c r="B15" s="187"/>
      <c r="C15" s="187"/>
      <c r="D15" s="187"/>
      <c r="E15" s="187"/>
      <c r="F15" s="187"/>
      <c r="G15" s="187"/>
      <c r="H15" s="188"/>
      <c r="I15" s="1">
        <v>9</v>
      </c>
      <c r="J15" s="7"/>
      <c r="K15" s="7"/>
    </row>
    <row r="16" spans="1:11" ht="12.75">
      <c r="A16" s="186" t="s">
        <v>172</v>
      </c>
      <c r="B16" s="187"/>
      <c r="C16" s="187"/>
      <c r="D16" s="187"/>
      <c r="E16" s="187"/>
      <c r="F16" s="187"/>
      <c r="G16" s="187"/>
      <c r="H16" s="188"/>
      <c r="I16" s="1">
        <v>10</v>
      </c>
      <c r="J16" s="124">
        <f>SUM(J17:J25)</f>
        <v>203748210</v>
      </c>
      <c r="K16" s="124">
        <f>SUM(K17:K25)</f>
        <v>193041497.15279648</v>
      </c>
    </row>
    <row r="17" spans="1:11" ht="12.75">
      <c r="A17" s="186" t="s">
        <v>177</v>
      </c>
      <c r="B17" s="187"/>
      <c r="C17" s="187"/>
      <c r="D17" s="187"/>
      <c r="E17" s="187"/>
      <c r="F17" s="187"/>
      <c r="G17" s="187"/>
      <c r="H17" s="188"/>
      <c r="I17" s="1">
        <v>11</v>
      </c>
      <c r="J17" s="7">
        <v>13915295</v>
      </c>
      <c r="K17" s="7">
        <v>13239193.98</v>
      </c>
    </row>
    <row r="18" spans="1:11" ht="12.75">
      <c r="A18" s="186" t="s">
        <v>213</v>
      </c>
      <c r="B18" s="187"/>
      <c r="C18" s="187"/>
      <c r="D18" s="187"/>
      <c r="E18" s="187"/>
      <c r="F18" s="187"/>
      <c r="G18" s="187"/>
      <c r="H18" s="188"/>
      <c r="I18" s="1">
        <v>12</v>
      </c>
      <c r="J18" s="7">
        <v>76711143</v>
      </c>
      <c r="K18" s="7">
        <v>72553372.25999999</v>
      </c>
    </row>
    <row r="19" spans="1:11" ht="12.75">
      <c r="A19" s="186" t="s">
        <v>178</v>
      </c>
      <c r="B19" s="187"/>
      <c r="C19" s="187"/>
      <c r="D19" s="187"/>
      <c r="E19" s="187"/>
      <c r="F19" s="187"/>
      <c r="G19" s="187"/>
      <c r="H19" s="188"/>
      <c r="I19" s="1">
        <v>13</v>
      </c>
      <c r="J19" s="7">
        <v>121075</v>
      </c>
      <c r="K19" s="7">
        <v>76113.02000000235</v>
      </c>
    </row>
    <row r="20" spans="1:11" ht="12.75">
      <c r="A20" s="186" t="s">
        <v>21</v>
      </c>
      <c r="B20" s="187"/>
      <c r="C20" s="187"/>
      <c r="D20" s="187"/>
      <c r="E20" s="187"/>
      <c r="F20" s="187"/>
      <c r="G20" s="187"/>
      <c r="H20" s="188"/>
      <c r="I20" s="1">
        <v>14</v>
      </c>
      <c r="J20" s="7">
        <v>39906</v>
      </c>
      <c r="K20" s="7">
        <v>21590.390000000596</v>
      </c>
    </row>
    <row r="21" spans="1:11" ht="12.75">
      <c r="A21" s="186" t="s">
        <v>22</v>
      </c>
      <c r="B21" s="187"/>
      <c r="C21" s="187"/>
      <c r="D21" s="187"/>
      <c r="E21" s="187"/>
      <c r="F21" s="187"/>
      <c r="G21" s="187"/>
      <c r="H21" s="188"/>
      <c r="I21" s="1">
        <v>15</v>
      </c>
      <c r="J21" s="7"/>
      <c r="K21" s="7"/>
    </row>
    <row r="22" spans="1:11" ht="12.75">
      <c r="A22" s="186" t="s">
        <v>63</v>
      </c>
      <c r="B22" s="187"/>
      <c r="C22" s="187"/>
      <c r="D22" s="187"/>
      <c r="E22" s="187"/>
      <c r="F22" s="187"/>
      <c r="G22" s="187"/>
      <c r="H22" s="188"/>
      <c r="I22" s="1">
        <v>16</v>
      </c>
      <c r="J22" s="7"/>
      <c r="K22" s="7"/>
    </row>
    <row r="23" spans="1:11" ht="12.75">
      <c r="A23" s="186" t="s">
        <v>64</v>
      </c>
      <c r="B23" s="187"/>
      <c r="C23" s="187"/>
      <c r="D23" s="187"/>
      <c r="E23" s="187"/>
      <c r="F23" s="187"/>
      <c r="G23" s="187"/>
      <c r="H23" s="188"/>
      <c r="I23" s="1">
        <v>17</v>
      </c>
      <c r="J23" s="7"/>
      <c r="K23" s="7"/>
    </row>
    <row r="24" spans="1:11" ht="12.75">
      <c r="A24" s="186" t="s">
        <v>65</v>
      </c>
      <c r="B24" s="187"/>
      <c r="C24" s="187"/>
      <c r="D24" s="187"/>
      <c r="E24" s="187"/>
      <c r="F24" s="187"/>
      <c r="G24" s="187"/>
      <c r="H24" s="188"/>
      <c r="I24" s="1">
        <v>18</v>
      </c>
      <c r="J24" s="7">
        <v>34796</v>
      </c>
      <c r="K24" s="7">
        <v>34796</v>
      </c>
    </row>
    <row r="25" spans="1:11" ht="12.75">
      <c r="A25" s="186" t="s">
        <v>66</v>
      </c>
      <c r="B25" s="187"/>
      <c r="C25" s="187"/>
      <c r="D25" s="187"/>
      <c r="E25" s="187"/>
      <c r="F25" s="187"/>
      <c r="G25" s="187"/>
      <c r="H25" s="188"/>
      <c r="I25" s="1">
        <v>19</v>
      </c>
      <c r="J25" s="7">
        <v>112925995</v>
      </c>
      <c r="K25" s="7">
        <v>107116431.50279649</v>
      </c>
    </row>
    <row r="26" spans="1:14" ht="12.75">
      <c r="A26" s="186" t="s">
        <v>159</v>
      </c>
      <c r="B26" s="187"/>
      <c r="C26" s="187"/>
      <c r="D26" s="187"/>
      <c r="E26" s="187"/>
      <c r="F26" s="187"/>
      <c r="G26" s="187"/>
      <c r="H26" s="188"/>
      <c r="I26" s="1">
        <v>20</v>
      </c>
      <c r="J26" s="124">
        <f>SUM(J27:J34)</f>
        <v>571100916</v>
      </c>
      <c r="K26" s="124">
        <f>SUM(K27:K34)</f>
        <v>556020684.8800778</v>
      </c>
      <c r="N26" s="117"/>
    </row>
    <row r="27" spans="1:11" ht="12.75">
      <c r="A27" s="186" t="s">
        <v>67</v>
      </c>
      <c r="B27" s="187"/>
      <c r="C27" s="187"/>
      <c r="D27" s="187"/>
      <c r="E27" s="187"/>
      <c r="F27" s="187"/>
      <c r="G27" s="187"/>
      <c r="H27" s="188"/>
      <c r="I27" s="1">
        <v>21</v>
      </c>
      <c r="J27" s="7">
        <v>526691338</v>
      </c>
      <c r="K27" s="7">
        <v>521256551.2400778</v>
      </c>
    </row>
    <row r="28" spans="1:13" ht="12.75">
      <c r="A28" s="186" t="s">
        <v>68</v>
      </c>
      <c r="B28" s="187"/>
      <c r="C28" s="187"/>
      <c r="D28" s="187"/>
      <c r="E28" s="187"/>
      <c r="F28" s="187"/>
      <c r="G28" s="187"/>
      <c r="H28" s="188"/>
      <c r="I28" s="1">
        <v>22</v>
      </c>
      <c r="J28" s="7">
        <v>5817898</v>
      </c>
      <c r="K28" s="7">
        <v>5817897.71</v>
      </c>
      <c r="M28" s="117"/>
    </row>
    <row r="29" spans="1:11" ht="12.75">
      <c r="A29" s="186" t="s">
        <v>69</v>
      </c>
      <c r="B29" s="187"/>
      <c r="C29" s="187"/>
      <c r="D29" s="187"/>
      <c r="E29" s="187"/>
      <c r="F29" s="187"/>
      <c r="G29" s="187"/>
      <c r="H29" s="188"/>
      <c r="I29" s="1">
        <v>23</v>
      </c>
      <c r="J29" s="7">
        <v>26934953</v>
      </c>
      <c r="K29" s="7">
        <v>26934952.61</v>
      </c>
    </row>
    <row r="30" spans="1:13" ht="12.75">
      <c r="A30" s="186" t="s">
        <v>74</v>
      </c>
      <c r="B30" s="187"/>
      <c r="C30" s="187"/>
      <c r="D30" s="187"/>
      <c r="E30" s="187"/>
      <c r="F30" s="187"/>
      <c r="G30" s="187"/>
      <c r="H30" s="188"/>
      <c r="I30" s="1">
        <v>24</v>
      </c>
      <c r="J30" s="7"/>
      <c r="K30" s="7"/>
      <c r="M30" s="117"/>
    </row>
    <row r="31" spans="1:13" ht="12.75">
      <c r="A31" s="186" t="s">
        <v>75</v>
      </c>
      <c r="B31" s="187"/>
      <c r="C31" s="187"/>
      <c r="D31" s="187"/>
      <c r="E31" s="187"/>
      <c r="F31" s="187"/>
      <c r="G31" s="187"/>
      <c r="H31" s="188"/>
      <c r="I31" s="1">
        <v>25</v>
      </c>
      <c r="J31" s="7">
        <v>28634</v>
      </c>
      <c r="K31" s="7">
        <v>27745</v>
      </c>
      <c r="M31" s="117"/>
    </row>
    <row r="32" spans="1:11" ht="12.75">
      <c r="A32" s="186" t="s">
        <v>76</v>
      </c>
      <c r="B32" s="187"/>
      <c r="C32" s="187"/>
      <c r="D32" s="187"/>
      <c r="E32" s="187"/>
      <c r="F32" s="187"/>
      <c r="G32" s="187"/>
      <c r="H32" s="188"/>
      <c r="I32" s="1">
        <v>26</v>
      </c>
      <c r="J32" s="7">
        <v>1939068</v>
      </c>
      <c r="K32" s="7">
        <v>1938682.8199999994</v>
      </c>
    </row>
    <row r="33" spans="1:13" ht="12.75">
      <c r="A33" s="186" t="s">
        <v>70</v>
      </c>
      <c r="B33" s="187"/>
      <c r="C33" s="187"/>
      <c r="D33" s="187"/>
      <c r="E33" s="187"/>
      <c r="F33" s="187"/>
      <c r="G33" s="187"/>
      <c r="H33" s="188"/>
      <c r="I33" s="1">
        <v>27</v>
      </c>
      <c r="J33" s="7"/>
      <c r="K33" s="7"/>
      <c r="M33" s="117"/>
    </row>
    <row r="34" spans="1:13" ht="12.75">
      <c r="A34" s="186" t="s">
        <v>152</v>
      </c>
      <c r="B34" s="187"/>
      <c r="C34" s="187"/>
      <c r="D34" s="187"/>
      <c r="E34" s="187"/>
      <c r="F34" s="187"/>
      <c r="G34" s="187"/>
      <c r="H34" s="188"/>
      <c r="I34" s="1">
        <v>28</v>
      </c>
      <c r="J34" s="7">
        <v>9689025</v>
      </c>
      <c r="K34" s="7">
        <v>44855.5</v>
      </c>
      <c r="M34" s="117"/>
    </row>
    <row r="35" spans="1:11" ht="12.75">
      <c r="A35" s="186" t="s">
        <v>153</v>
      </c>
      <c r="B35" s="187"/>
      <c r="C35" s="187"/>
      <c r="D35" s="187"/>
      <c r="E35" s="187"/>
      <c r="F35" s="187"/>
      <c r="G35" s="187"/>
      <c r="H35" s="188"/>
      <c r="I35" s="1">
        <v>29</v>
      </c>
      <c r="J35" s="124">
        <f>SUM(J36:J38)</f>
        <v>0</v>
      </c>
      <c r="K35" s="124">
        <f>SUM(K36:K38)</f>
        <v>0</v>
      </c>
    </row>
    <row r="36" spans="1:11" ht="12.75">
      <c r="A36" s="186" t="s">
        <v>71</v>
      </c>
      <c r="B36" s="187"/>
      <c r="C36" s="187"/>
      <c r="D36" s="187"/>
      <c r="E36" s="187"/>
      <c r="F36" s="187"/>
      <c r="G36" s="187"/>
      <c r="H36" s="188"/>
      <c r="I36" s="1">
        <v>30</v>
      </c>
      <c r="J36" s="7"/>
      <c r="K36" s="7"/>
    </row>
    <row r="37" spans="1:11" ht="12.75">
      <c r="A37" s="186" t="s">
        <v>72</v>
      </c>
      <c r="B37" s="187"/>
      <c r="C37" s="187"/>
      <c r="D37" s="187"/>
      <c r="E37" s="187"/>
      <c r="F37" s="187"/>
      <c r="G37" s="187"/>
      <c r="H37" s="188"/>
      <c r="I37" s="1">
        <v>31</v>
      </c>
      <c r="J37" s="7"/>
      <c r="K37" s="7"/>
    </row>
    <row r="38" spans="1:11" ht="12.75">
      <c r="A38" s="186" t="s">
        <v>73</v>
      </c>
      <c r="B38" s="187"/>
      <c r="C38" s="187"/>
      <c r="D38" s="187"/>
      <c r="E38" s="187"/>
      <c r="F38" s="187"/>
      <c r="G38" s="187"/>
      <c r="H38" s="188"/>
      <c r="I38" s="1">
        <v>32</v>
      </c>
      <c r="J38" s="7"/>
      <c r="K38" s="7"/>
    </row>
    <row r="39" spans="1:11" ht="12.75">
      <c r="A39" s="186" t="s">
        <v>154</v>
      </c>
      <c r="B39" s="187"/>
      <c r="C39" s="187"/>
      <c r="D39" s="187"/>
      <c r="E39" s="187"/>
      <c r="F39" s="187"/>
      <c r="G39" s="187"/>
      <c r="H39" s="188"/>
      <c r="I39" s="1">
        <v>33</v>
      </c>
      <c r="J39" s="7"/>
      <c r="K39" s="7"/>
    </row>
    <row r="40" spans="1:11" ht="12.75">
      <c r="A40" s="204" t="s">
        <v>206</v>
      </c>
      <c r="B40" s="205"/>
      <c r="C40" s="205"/>
      <c r="D40" s="205"/>
      <c r="E40" s="205"/>
      <c r="F40" s="205"/>
      <c r="G40" s="205"/>
      <c r="H40" s="206"/>
      <c r="I40" s="1">
        <v>34</v>
      </c>
      <c r="J40" s="124">
        <f>J41+J49+J56+J64</f>
        <v>303229714</v>
      </c>
      <c r="K40" s="124">
        <f>K41+K49+K56+K64</f>
        <v>260885001.50574574</v>
      </c>
    </row>
    <row r="41" spans="1:12" ht="12.75">
      <c r="A41" s="186" t="s">
        <v>91</v>
      </c>
      <c r="B41" s="187"/>
      <c r="C41" s="187"/>
      <c r="D41" s="187"/>
      <c r="E41" s="187"/>
      <c r="F41" s="187"/>
      <c r="G41" s="187"/>
      <c r="H41" s="188"/>
      <c r="I41" s="1">
        <v>35</v>
      </c>
      <c r="J41" s="124">
        <f>SUM(J42:J48)</f>
        <v>218268863</v>
      </c>
      <c r="K41" s="124">
        <f>SUM(K42:K48)</f>
        <v>196917186.88574573</v>
      </c>
      <c r="L41" s="117"/>
    </row>
    <row r="42" spans="1:11" ht="12.75">
      <c r="A42" s="186" t="s">
        <v>103</v>
      </c>
      <c r="B42" s="187"/>
      <c r="C42" s="187"/>
      <c r="D42" s="187"/>
      <c r="E42" s="187"/>
      <c r="F42" s="187"/>
      <c r="G42" s="187"/>
      <c r="H42" s="188"/>
      <c r="I42" s="1">
        <v>36</v>
      </c>
      <c r="J42" s="7">
        <v>16385</v>
      </c>
      <c r="K42" s="7">
        <v>124837.92</v>
      </c>
    </row>
    <row r="43" spans="1:11" ht="12.75">
      <c r="A43" s="186" t="s">
        <v>104</v>
      </c>
      <c r="B43" s="187"/>
      <c r="C43" s="187"/>
      <c r="D43" s="187"/>
      <c r="E43" s="187"/>
      <c r="F43" s="187"/>
      <c r="G43" s="187"/>
      <c r="H43" s="188"/>
      <c r="I43" s="1">
        <v>37</v>
      </c>
      <c r="J43" s="7">
        <v>19651988</v>
      </c>
      <c r="K43" s="7">
        <v>17341884.82479929</v>
      </c>
    </row>
    <row r="44" spans="1:11" ht="12.75">
      <c r="A44" s="186" t="s">
        <v>77</v>
      </c>
      <c r="B44" s="187"/>
      <c r="C44" s="187"/>
      <c r="D44" s="187"/>
      <c r="E44" s="187"/>
      <c r="F44" s="187"/>
      <c r="G44" s="187"/>
      <c r="H44" s="188"/>
      <c r="I44" s="1">
        <v>38</v>
      </c>
      <c r="J44" s="7">
        <v>198600490</v>
      </c>
      <c r="K44" s="7">
        <v>179450464.14094645</v>
      </c>
    </row>
    <row r="45" spans="1:11" ht="12.75">
      <c r="A45" s="186" t="s">
        <v>78</v>
      </c>
      <c r="B45" s="187"/>
      <c r="C45" s="187"/>
      <c r="D45" s="187"/>
      <c r="E45" s="187"/>
      <c r="F45" s="187"/>
      <c r="G45" s="187"/>
      <c r="H45" s="188"/>
      <c r="I45" s="1">
        <v>39</v>
      </c>
      <c r="J45" s="7"/>
      <c r="K45" s="7"/>
    </row>
    <row r="46" spans="1:11" ht="12.75">
      <c r="A46" s="186" t="s">
        <v>79</v>
      </c>
      <c r="B46" s="187"/>
      <c r="C46" s="187"/>
      <c r="D46" s="187"/>
      <c r="E46" s="187"/>
      <c r="F46" s="187"/>
      <c r="G46" s="187"/>
      <c r="H46" s="188"/>
      <c r="I46" s="1">
        <v>40</v>
      </c>
      <c r="J46" s="7"/>
      <c r="K46" s="7"/>
    </row>
    <row r="47" spans="1:11" ht="12.75">
      <c r="A47" s="186" t="s">
        <v>80</v>
      </c>
      <c r="B47" s="187"/>
      <c r="C47" s="187"/>
      <c r="D47" s="187"/>
      <c r="E47" s="187"/>
      <c r="F47" s="187"/>
      <c r="G47" s="187"/>
      <c r="H47" s="188"/>
      <c r="I47" s="1">
        <v>41</v>
      </c>
      <c r="J47" s="7"/>
      <c r="K47" s="7"/>
    </row>
    <row r="48" spans="1:11" ht="12.75">
      <c r="A48" s="186" t="s">
        <v>81</v>
      </c>
      <c r="B48" s="187"/>
      <c r="C48" s="187"/>
      <c r="D48" s="187"/>
      <c r="E48" s="187"/>
      <c r="F48" s="187"/>
      <c r="G48" s="187"/>
      <c r="H48" s="188"/>
      <c r="I48" s="1">
        <v>42</v>
      </c>
      <c r="J48" s="7"/>
      <c r="K48" s="7"/>
    </row>
    <row r="49" spans="1:14" ht="12.75">
      <c r="A49" s="186" t="s">
        <v>92</v>
      </c>
      <c r="B49" s="187"/>
      <c r="C49" s="187"/>
      <c r="D49" s="187"/>
      <c r="E49" s="187"/>
      <c r="F49" s="187"/>
      <c r="G49" s="187"/>
      <c r="H49" s="188"/>
      <c r="I49" s="1">
        <v>43</v>
      </c>
      <c r="J49" s="124">
        <f>SUM(J50:J55)</f>
        <v>66171406</v>
      </c>
      <c r="K49" s="124">
        <f>SUM(K50:K55)</f>
        <v>56674644.78</v>
      </c>
      <c r="N49" s="117"/>
    </row>
    <row r="50" spans="1:13" ht="12.75">
      <c r="A50" s="186" t="s">
        <v>166</v>
      </c>
      <c r="B50" s="187"/>
      <c r="C50" s="187"/>
      <c r="D50" s="187"/>
      <c r="E50" s="187"/>
      <c r="F50" s="187"/>
      <c r="G50" s="187"/>
      <c r="H50" s="188"/>
      <c r="I50" s="1">
        <v>44</v>
      </c>
      <c r="J50" s="7">
        <v>8767037</v>
      </c>
      <c r="K50" s="7">
        <v>4412305.250000004</v>
      </c>
      <c r="M50" s="117"/>
    </row>
    <row r="51" spans="1:14" ht="12.75">
      <c r="A51" s="186" t="s">
        <v>167</v>
      </c>
      <c r="B51" s="187"/>
      <c r="C51" s="187"/>
      <c r="D51" s="187"/>
      <c r="E51" s="187"/>
      <c r="F51" s="187"/>
      <c r="G51" s="187"/>
      <c r="H51" s="188"/>
      <c r="I51" s="1">
        <v>45</v>
      </c>
      <c r="J51" s="7">
        <v>26562585</v>
      </c>
      <c r="K51" s="7">
        <v>17306836.94</v>
      </c>
      <c r="M51" s="121"/>
      <c r="N51" s="121"/>
    </row>
    <row r="52" spans="1:13" ht="12.75">
      <c r="A52" s="186" t="s">
        <v>168</v>
      </c>
      <c r="B52" s="187"/>
      <c r="C52" s="187"/>
      <c r="D52" s="187"/>
      <c r="E52" s="187"/>
      <c r="F52" s="187"/>
      <c r="G52" s="187"/>
      <c r="H52" s="188"/>
      <c r="I52" s="1">
        <v>46</v>
      </c>
      <c r="J52" s="7"/>
      <c r="K52" s="7"/>
      <c r="M52" s="121"/>
    </row>
    <row r="53" spans="1:11" ht="12.75">
      <c r="A53" s="186" t="s">
        <v>169</v>
      </c>
      <c r="B53" s="187"/>
      <c r="C53" s="187"/>
      <c r="D53" s="187"/>
      <c r="E53" s="187"/>
      <c r="F53" s="187"/>
      <c r="G53" s="187"/>
      <c r="H53" s="188"/>
      <c r="I53" s="1">
        <v>47</v>
      </c>
      <c r="J53" s="7">
        <v>58484</v>
      </c>
      <c r="K53" s="7">
        <v>73465.29</v>
      </c>
    </row>
    <row r="54" spans="1:13" ht="12.75">
      <c r="A54" s="186" t="s">
        <v>5</v>
      </c>
      <c r="B54" s="187"/>
      <c r="C54" s="187"/>
      <c r="D54" s="187"/>
      <c r="E54" s="187"/>
      <c r="F54" s="187"/>
      <c r="G54" s="187"/>
      <c r="H54" s="188"/>
      <c r="I54" s="1">
        <v>48</v>
      </c>
      <c r="J54" s="7">
        <v>1018790</v>
      </c>
      <c r="K54" s="7">
        <v>2199985.3</v>
      </c>
      <c r="L54" s="117"/>
      <c r="M54" s="117"/>
    </row>
    <row r="55" spans="1:12" ht="12.75">
      <c r="A55" s="186" t="s">
        <v>6</v>
      </c>
      <c r="B55" s="187"/>
      <c r="C55" s="187"/>
      <c r="D55" s="187"/>
      <c r="E55" s="187"/>
      <c r="F55" s="187"/>
      <c r="G55" s="187"/>
      <c r="H55" s="188"/>
      <c r="I55" s="1">
        <v>49</v>
      </c>
      <c r="J55" s="7">
        <v>29764510</v>
      </c>
      <c r="K55" s="7">
        <v>32682052</v>
      </c>
      <c r="L55" s="117"/>
    </row>
    <row r="56" spans="1:12" ht="12.75">
      <c r="A56" s="186" t="s">
        <v>93</v>
      </c>
      <c r="B56" s="187"/>
      <c r="C56" s="187"/>
      <c r="D56" s="187"/>
      <c r="E56" s="187"/>
      <c r="F56" s="187"/>
      <c r="G56" s="187"/>
      <c r="H56" s="188"/>
      <c r="I56" s="1">
        <v>50</v>
      </c>
      <c r="J56" s="124">
        <f>SUM(J57:J63)</f>
        <v>13439864</v>
      </c>
      <c r="K56" s="124">
        <f>SUM(K57:K63)</f>
        <v>3982162.07</v>
      </c>
      <c r="L56" s="121"/>
    </row>
    <row r="57" spans="1:11" ht="12.75">
      <c r="A57" s="186" t="s">
        <v>67</v>
      </c>
      <c r="B57" s="187"/>
      <c r="C57" s="187"/>
      <c r="D57" s="187"/>
      <c r="E57" s="187"/>
      <c r="F57" s="187"/>
      <c r="G57" s="187"/>
      <c r="H57" s="188"/>
      <c r="I57" s="1">
        <v>51</v>
      </c>
      <c r="J57" s="7"/>
      <c r="K57" s="7"/>
    </row>
    <row r="58" spans="1:12" ht="12.75">
      <c r="A58" s="186" t="s">
        <v>68</v>
      </c>
      <c r="B58" s="187"/>
      <c r="C58" s="187"/>
      <c r="D58" s="187"/>
      <c r="E58" s="187"/>
      <c r="F58" s="187"/>
      <c r="G58" s="187"/>
      <c r="H58" s="188"/>
      <c r="I58" s="1">
        <v>52</v>
      </c>
      <c r="J58" s="7">
        <v>9039546</v>
      </c>
      <c r="K58" s="7"/>
      <c r="L58" s="117"/>
    </row>
    <row r="59" spans="1:11" ht="12.75">
      <c r="A59" s="186" t="s">
        <v>208</v>
      </c>
      <c r="B59" s="187"/>
      <c r="C59" s="187"/>
      <c r="D59" s="187"/>
      <c r="E59" s="187"/>
      <c r="F59" s="187"/>
      <c r="G59" s="187"/>
      <c r="H59" s="188"/>
      <c r="I59" s="1">
        <v>53</v>
      </c>
      <c r="J59" s="7"/>
      <c r="K59" s="7"/>
    </row>
    <row r="60" spans="1:11" ht="12.75">
      <c r="A60" s="186" t="s">
        <v>74</v>
      </c>
      <c r="B60" s="187"/>
      <c r="C60" s="187"/>
      <c r="D60" s="187"/>
      <c r="E60" s="187"/>
      <c r="F60" s="187"/>
      <c r="G60" s="187"/>
      <c r="H60" s="188"/>
      <c r="I60" s="1">
        <v>54</v>
      </c>
      <c r="J60" s="7"/>
      <c r="K60" s="7"/>
    </row>
    <row r="61" spans="1:13" ht="12.75">
      <c r="A61" s="186" t="s">
        <v>75</v>
      </c>
      <c r="B61" s="187"/>
      <c r="C61" s="187"/>
      <c r="D61" s="187"/>
      <c r="E61" s="187"/>
      <c r="F61" s="187"/>
      <c r="G61" s="187"/>
      <c r="H61" s="188"/>
      <c r="I61" s="1">
        <v>55</v>
      </c>
      <c r="J61" s="7">
        <v>276650</v>
      </c>
      <c r="K61" s="7">
        <v>306376.07</v>
      </c>
      <c r="M61" s="117"/>
    </row>
    <row r="62" spans="1:13" ht="12.75">
      <c r="A62" s="186" t="s">
        <v>76</v>
      </c>
      <c r="B62" s="187"/>
      <c r="C62" s="187"/>
      <c r="D62" s="187"/>
      <c r="E62" s="187"/>
      <c r="F62" s="187"/>
      <c r="G62" s="187"/>
      <c r="H62" s="188"/>
      <c r="I62" s="1">
        <v>56</v>
      </c>
      <c r="J62" s="7">
        <v>4123668</v>
      </c>
      <c r="K62" s="7">
        <v>3675786</v>
      </c>
      <c r="M62" s="117"/>
    </row>
    <row r="63" spans="1:14" ht="12.75">
      <c r="A63" s="186" t="s">
        <v>40</v>
      </c>
      <c r="B63" s="187"/>
      <c r="C63" s="187"/>
      <c r="D63" s="187"/>
      <c r="E63" s="187"/>
      <c r="F63" s="187"/>
      <c r="G63" s="187"/>
      <c r="H63" s="188"/>
      <c r="I63" s="1">
        <v>57</v>
      </c>
      <c r="J63" s="7"/>
      <c r="K63" s="7"/>
      <c r="M63" s="117"/>
      <c r="N63" s="117"/>
    </row>
    <row r="64" spans="1:12" ht="12.75">
      <c r="A64" s="186" t="s">
        <v>173</v>
      </c>
      <c r="B64" s="187"/>
      <c r="C64" s="187"/>
      <c r="D64" s="187"/>
      <c r="E64" s="187"/>
      <c r="F64" s="187"/>
      <c r="G64" s="187"/>
      <c r="H64" s="188"/>
      <c r="I64" s="1">
        <v>58</v>
      </c>
      <c r="J64" s="7">
        <v>5349581</v>
      </c>
      <c r="K64" s="7">
        <v>3311007.7699999996</v>
      </c>
      <c r="L64" s="117"/>
    </row>
    <row r="65" spans="1:13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3481590</v>
      </c>
      <c r="K65" s="7">
        <v>28064763.27</v>
      </c>
      <c r="M65" s="117"/>
    </row>
    <row r="66" spans="1:12" ht="12.75">
      <c r="A66" s="204" t="s">
        <v>207</v>
      </c>
      <c r="B66" s="205"/>
      <c r="C66" s="205"/>
      <c r="D66" s="205"/>
      <c r="E66" s="205"/>
      <c r="F66" s="205"/>
      <c r="G66" s="205"/>
      <c r="H66" s="206"/>
      <c r="I66" s="1">
        <v>60</v>
      </c>
      <c r="J66" s="124">
        <f>J7+J8+J40+J65</f>
        <v>1081560430</v>
      </c>
      <c r="K66" s="124">
        <f>K7+K8+K40+K65</f>
        <v>1038011946.8086201</v>
      </c>
      <c r="L66" s="117"/>
    </row>
    <row r="67" spans="1:13" ht="12.75">
      <c r="A67" s="210" t="s">
        <v>82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>
        <v>457677000</v>
      </c>
      <c r="K67" s="8">
        <v>435617788.66</v>
      </c>
      <c r="M67" s="117"/>
    </row>
    <row r="68" spans="1:11" ht="12.75">
      <c r="A68" s="207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201" t="s">
        <v>160</v>
      </c>
      <c r="B69" s="202"/>
      <c r="C69" s="202"/>
      <c r="D69" s="202"/>
      <c r="E69" s="202"/>
      <c r="F69" s="202"/>
      <c r="G69" s="202"/>
      <c r="H69" s="203"/>
      <c r="I69" s="3">
        <v>62</v>
      </c>
      <c r="J69" s="125">
        <f>J70+J71+J72+J78+J79+J82+J85</f>
        <v>271661566</v>
      </c>
      <c r="K69" s="125">
        <f>K70+K71+K72+K78+K79+K82+K85</f>
        <v>81995484.45999998</v>
      </c>
    </row>
    <row r="70" spans="1:11" ht="12.75">
      <c r="A70" s="186" t="s">
        <v>117</v>
      </c>
      <c r="B70" s="187"/>
      <c r="C70" s="187"/>
      <c r="D70" s="187"/>
      <c r="E70" s="187"/>
      <c r="F70" s="187"/>
      <c r="G70" s="187"/>
      <c r="H70" s="188"/>
      <c r="I70" s="1">
        <v>63</v>
      </c>
      <c r="J70" s="7">
        <v>270904000</v>
      </c>
      <c r="K70" s="7">
        <v>270904000</v>
      </c>
    </row>
    <row r="71" spans="1:11" ht="12.75">
      <c r="A71" s="186" t="s">
        <v>118</v>
      </c>
      <c r="B71" s="187"/>
      <c r="C71" s="187"/>
      <c r="D71" s="187"/>
      <c r="E71" s="187"/>
      <c r="F71" s="187"/>
      <c r="G71" s="187"/>
      <c r="H71" s="188"/>
      <c r="I71" s="1">
        <v>64</v>
      </c>
      <c r="J71" s="7">
        <v>85140629</v>
      </c>
      <c r="K71" s="7"/>
    </row>
    <row r="72" spans="1:11" ht="12.75">
      <c r="A72" s="186" t="s">
        <v>119</v>
      </c>
      <c r="B72" s="187"/>
      <c r="C72" s="187"/>
      <c r="D72" s="187"/>
      <c r="E72" s="187"/>
      <c r="F72" s="187"/>
      <c r="G72" s="187"/>
      <c r="H72" s="188"/>
      <c r="I72" s="1">
        <v>65</v>
      </c>
      <c r="J72" s="124">
        <f>J73+J74-J75+J76+J77</f>
        <v>14313033</v>
      </c>
      <c r="K72" s="124">
        <f>K73+K74-K75+K76+K77</f>
        <v>-34512036</v>
      </c>
    </row>
    <row r="73" spans="1:11" ht="12.75">
      <c r="A73" s="186" t="s">
        <v>120</v>
      </c>
      <c r="B73" s="187"/>
      <c r="C73" s="187"/>
      <c r="D73" s="187"/>
      <c r="E73" s="187"/>
      <c r="F73" s="187"/>
      <c r="G73" s="187"/>
      <c r="H73" s="188"/>
      <c r="I73" s="1">
        <v>66</v>
      </c>
      <c r="J73" s="7">
        <v>8250000</v>
      </c>
      <c r="K73" s="7">
        <v>8250000</v>
      </c>
    </row>
    <row r="74" spans="1:11" ht="12.75">
      <c r="A74" s="186" t="s">
        <v>121</v>
      </c>
      <c r="B74" s="187"/>
      <c r="C74" s="187"/>
      <c r="D74" s="187"/>
      <c r="E74" s="187"/>
      <c r="F74" s="187"/>
      <c r="G74" s="187"/>
      <c r="H74" s="188"/>
      <c r="I74" s="1">
        <v>67</v>
      </c>
      <c r="J74" s="7">
        <v>9000000</v>
      </c>
      <c r="K74" s="7"/>
    </row>
    <row r="75" spans="1:11" ht="12.75">
      <c r="A75" s="186" t="s">
        <v>109</v>
      </c>
      <c r="B75" s="187"/>
      <c r="C75" s="187"/>
      <c r="D75" s="187"/>
      <c r="E75" s="187"/>
      <c r="F75" s="187"/>
      <c r="G75" s="187"/>
      <c r="H75" s="188"/>
      <c r="I75" s="1">
        <v>68</v>
      </c>
      <c r="J75" s="7"/>
      <c r="K75" s="7"/>
    </row>
    <row r="76" spans="1:11" ht="12.75">
      <c r="A76" s="186" t="s">
        <v>110</v>
      </c>
      <c r="B76" s="187"/>
      <c r="C76" s="187"/>
      <c r="D76" s="187"/>
      <c r="E76" s="187"/>
      <c r="F76" s="187"/>
      <c r="G76" s="187"/>
      <c r="H76" s="188"/>
      <c r="I76" s="1">
        <v>69</v>
      </c>
      <c r="J76" s="7"/>
      <c r="K76" s="7"/>
    </row>
    <row r="77" spans="1:11" ht="12.75">
      <c r="A77" s="186" t="s">
        <v>111</v>
      </c>
      <c r="B77" s="187"/>
      <c r="C77" s="187"/>
      <c r="D77" s="187"/>
      <c r="E77" s="187"/>
      <c r="F77" s="187"/>
      <c r="G77" s="187"/>
      <c r="H77" s="188"/>
      <c r="I77" s="1">
        <v>70</v>
      </c>
      <c r="J77" s="7">
        <v>-2936967</v>
      </c>
      <c r="K77" s="7">
        <v>-42762036</v>
      </c>
    </row>
    <row r="78" spans="1:11" ht="12.75">
      <c r="A78" s="186" t="s">
        <v>112</v>
      </c>
      <c r="B78" s="187"/>
      <c r="C78" s="187"/>
      <c r="D78" s="187"/>
      <c r="E78" s="187"/>
      <c r="F78" s="187"/>
      <c r="G78" s="187"/>
      <c r="H78" s="188"/>
      <c r="I78" s="1">
        <v>71</v>
      </c>
      <c r="J78" s="7">
        <v>39048601</v>
      </c>
      <c r="K78" s="7">
        <v>39094373.46</v>
      </c>
    </row>
    <row r="79" spans="1:11" ht="12.75">
      <c r="A79" s="186" t="s">
        <v>204</v>
      </c>
      <c r="B79" s="187"/>
      <c r="C79" s="187"/>
      <c r="D79" s="187"/>
      <c r="E79" s="187"/>
      <c r="F79" s="187"/>
      <c r="G79" s="187"/>
      <c r="H79" s="188"/>
      <c r="I79" s="1">
        <v>72</v>
      </c>
      <c r="J79" s="124">
        <f>J80-J81</f>
        <v>0</v>
      </c>
      <c r="K79" s="124">
        <f>K80-K81</f>
        <v>0</v>
      </c>
    </row>
    <row r="80" spans="1:11" ht="12.75">
      <c r="A80" s="213" t="s">
        <v>138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2" ht="12.75">
      <c r="A81" s="213" t="s">
        <v>139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  <c r="L81" s="117"/>
    </row>
    <row r="82" spans="1:11" ht="12.75">
      <c r="A82" s="186" t="s">
        <v>205</v>
      </c>
      <c r="B82" s="187"/>
      <c r="C82" s="187"/>
      <c r="D82" s="187"/>
      <c r="E82" s="187"/>
      <c r="F82" s="187"/>
      <c r="G82" s="187"/>
      <c r="H82" s="188"/>
      <c r="I82" s="1">
        <v>75</v>
      </c>
      <c r="J82" s="124">
        <f>J83-J84</f>
        <v>-137744697</v>
      </c>
      <c r="K82" s="124">
        <f>K83-K84</f>
        <v>-193490853</v>
      </c>
    </row>
    <row r="83" spans="1:11" ht="12.75">
      <c r="A83" s="213" t="s">
        <v>140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/>
      <c r="K83" s="7"/>
    </row>
    <row r="84" spans="1:11" ht="12.75">
      <c r="A84" s="213" t="s">
        <v>141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137744697</v>
      </c>
      <c r="K84" s="7">
        <v>193490853</v>
      </c>
    </row>
    <row r="85" spans="1:11" ht="12.75">
      <c r="A85" s="186" t="s">
        <v>142</v>
      </c>
      <c r="B85" s="187"/>
      <c r="C85" s="187"/>
      <c r="D85" s="187"/>
      <c r="E85" s="187"/>
      <c r="F85" s="187"/>
      <c r="G85" s="187"/>
      <c r="H85" s="188"/>
      <c r="I85" s="1">
        <v>78</v>
      </c>
      <c r="J85" s="7"/>
      <c r="K85" s="7"/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124">
        <f>SUM(J87:J89)</f>
        <v>15975019</v>
      </c>
      <c r="K86" s="124">
        <f>SUM(K87:K89)</f>
        <v>3898120.6499999985</v>
      </c>
    </row>
    <row r="87" spans="1:11" ht="12.75">
      <c r="A87" s="186" t="s">
        <v>105</v>
      </c>
      <c r="B87" s="187"/>
      <c r="C87" s="187"/>
      <c r="D87" s="187"/>
      <c r="E87" s="187"/>
      <c r="F87" s="187"/>
      <c r="G87" s="187"/>
      <c r="H87" s="188"/>
      <c r="I87" s="1">
        <v>80</v>
      </c>
      <c r="J87" s="7"/>
      <c r="K87" s="7"/>
    </row>
    <row r="88" spans="1:11" ht="12.75">
      <c r="A88" s="186" t="s">
        <v>106</v>
      </c>
      <c r="B88" s="187"/>
      <c r="C88" s="187"/>
      <c r="D88" s="187"/>
      <c r="E88" s="187"/>
      <c r="F88" s="187"/>
      <c r="G88" s="187"/>
      <c r="H88" s="188"/>
      <c r="I88" s="1">
        <v>81</v>
      </c>
      <c r="J88" s="7"/>
      <c r="K88" s="7"/>
    </row>
    <row r="89" spans="1:11" ht="12.75">
      <c r="A89" s="186" t="s">
        <v>107</v>
      </c>
      <c r="B89" s="187"/>
      <c r="C89" s="187"/>
      <c r="D89" s="187"/>
      <c r="E89" s="187"/>
      <c r="F89" s="187"/>
      <c r="G89" s="187"/>
      <c r="H89" s="188"/>
      <c r="I89" s="1">
        <v>82</v>
      </c>
      <c r="J89" s="7">
        <v>15975019</v>
      </c>
      <c r="K89" s="7">
        <v>3898120.6499999985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124">
        <f>SUM(J91:J99)</f>
        <v>10008924</v>
      </c>
      <c r="K90" s="124">
        <f>SUM(K91:K99)</f>
        <v>13476917.76</v>
      </c>
    </row>
    <row r="91" spans="1:11" ht="12.75">
      <c r="A91" s="186" t="s">
        <v>108</v>
      </c>
      <c r="B91" s="187"/>
      <c r="C91" s="187"/>
      <c r="D91" s="187"/>
      <c r="E91" s="187"/>
      <c r="F91" s="187"/>
      <c r="G91" s="187"/>
      <c r="H91" s="188"/>
      <c r="I91" s="1">
        <v>84</v>
      </c>
      <c r="J91" s="7"/>
      <c r="K91" s="7"/>
    </row>
    <row r="92" spans="1:11" ht="12.75">
      <c r="A92" s="186" t="s">
        <v>209</v>
      </c>
      <c r="B92" s="187"/>
      <c r="C92" s="187"/>
      <c r="D92" s="187"/>
      <c r="E92" s="187"/>
      <c r="F92" s="187"/>
      <c r="G92" s="187"/>
      <c r="H92" s="188"/>
      <c r="I92" s="1">
        <v>85</v>
      </c>
      <c r="J92" s="7"/>
      <c r="K92" s="7"/>
    </row>
    <row r="93" spans="1:11" ht="12.75">
      <c r="A93" s="186" t="s">
        <v>0</v>
      </c>
      <c r="B93" s="187"/>
      <c r="C93" s="187"/>
      <c r="D93" s="187"/>
      <c r="E93" s="187"/>
      <c r="F93" s="187"/>
      <c r="G93" s="187"/>
      <c r="H93" s="188"/>
      <c r="I93" s="1">
        <v>86</v>
      </c>
      <c r="J93" s="7"/>
      <c r="K93" s="7"/>
    </row>
    <row r="94" spans="1:11" ht="12.75">
      <c r="A94" s="186" t="s">
        <v>210</v>
      </c>
      <c r="B94" s="187"/>
      <c r="C94" s="187"/>
      <c r="D94" s="187"/>
      <c r="E94" s="187"/>
      <c r="F94" s="187"/>
      <c r="G94" s="187"/>
      <c r="H94" s="188"/>
      <c r="I94" s="1">
        <v>87</v>
      </c>
      <c r="J94" s="7"/>
      <c r="K94" s="7"/>
    </row>
    <row r="95" spans="1:11" ht="12.75">
      <c r="A95" s="186" t="s">
        <v>211</v>
      </c>
      <c r="B95" s="187"/>
      <c r="C95" s="187"/>
      <c r="D95" s="187"/>
      <c r="E95" s="187"/>
      <c r="F95" s="187"/>
      <c r="G95" s="187"/>
      <c r="H95" s="188"/>
      <c r="I95" s="1">
        <v>88</v>
      </c>
      <c r="J95" s="7"/>
      <c r="K95" s="7"/>
    </row>
    <row r="96" spans="1:11" ht="12.75">
      <c r="A96" s="186" t="s">
        <v>212</v>
      </c>
      <c r="B96" s="187"/>
      <c r="C96" s="187"/>
      <c r="D96" s="187"/>
      <c r="E96" s="187"/>
      <c r="F96" s="187"/>
      <c r="G96" s="187"/>
      <c r="H96" s="188"/>
      <c r="I96" s="1">
        <v>89</v>
      </c>
      <c r="J96" s="7"/>
      <c r="K96" s="7"/>
    </row>
    <row r="97" spans="1:11" ht="12.75">
      <c r="A97" s="186" t="s">
        <v>85</v>
      </c>
      <c r="B97" s="187"/>
      <c r="C97" s="187"/>
      <c r="D97" s="187"/>
      <c r="E97" s="187"/>
      <c r="F97" s="187"/>
      <c r="G97" s="187"/>
      <c r="H97" s="188"/>
      <c r="I97" s="1">
        <v>90</v>
      </c>
      <c r="J97" s="7"/>
      <c r="K97" s="7"/>
    </row>
    <row r="98" spans="1:12" ht="12.75">
      <c r="A98" s="186" t="s">
        <v>83</v>
      </c>
      <c r="B98" s="187"/>
      <c r="C98" s="187"/>
      <c r="D98" s="187"/>
      <c r="E98" s="187"/>
      <c r="F98" s="187"/>
      <c r="G98" s="187"/>
      <c r="H98" s="188"/>
      <c r="I98" s="1">
        <v>91</v>
      </c>
      <c r="J98" s="7"/>
      <c r="K98" s="7">
        <v>3703780.41</v>
      </c>
      <c r="L98" s="127"/>
    </row>
    <row r="99" spans="1:11" ht="12.75">
      <c r="A99" s="186" t="s">
        <v>84</v>
      </c>
      <c r="B99" s="187"/>
      <c r="C99" s="187"/>
      <c r="D99" s="187"/>
      <c r="E99" s="187"/>
      <c r="F99" s="187"/>
      <c r="G99" s="187"/>
      <c r="H99" s="188"/>
      <c r="I99" s="1">
        <v>92</v>
      </c>
      <c r="J99" s="7">
        <v>10008924</v>
      </c>
      <c r="K99" s="7">
        <v>9773137.35</v>
      </c>
    </row>
    <row r="100" spans="1:14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124">
        <f>SUM(J101:J112)</f>
        <v>712111596</v>
      </c>
      <c r="K100" s="124">
        <f>SUM(K101:K112)</f>
        <v>767480343.01</v>
      </c>
      <c r="N100" s="117"/>
    </row>
    <row r="101" spans="1:11" ht="12.75">
      <c r="A101" s="186" t="s">
        <v>108</v>
      </c>
      <c r="B101" s="187"/>
      <c r="C101" s="187"/>
      <c r="D101" s="187"/>
      <c r="E101" s="187"/>
      <c r="F101" s="187"/>
      <c r="G101" s="187"/>
      <c r="H101" s="188"/>
      <c r="I101" s="1">
        <v>94</v>
      </c>
      <c r="J101" s="7">
        <v>36402623</v>
      </c>
      <c r="K101" s="7">
        <v>35949752.44</v>
      </c>
    </row>
    <row r="102" spans="1:11" ht="12.75">
      <c r="A102" s="186" t="s">
        <v>209</v>
      </c>
      <c r="B102" s="187"/>
      <c r="C102" s="187"/>
      <c r="D102" s="187"/>
      <c r="E102" s="187"/>
      <c r="F102" s="187"/>
      <c r="G102" s="187"/>
      <c r="H102" s="188"/>
      <c r="I102" s="1">
        <v>95</v>
      </c>
      <c r="J102" s="7">
        <v>20000</v>
      </c>
      <c r="K102" s="7">
        <v>20000</v>
      </c>
    </row>
    <row r="103" spans="1:12" ht="12.75">
      <c r="A103" s="186" t="s">
        <v>0</v>
      </c>
      <c r="B103" s="187"/>
      <c r="C103" s="187"/>
      <c r="D103" s="187"/>
      <c r="E103" s="187"/>
      <c r="F103" s="187"/>
      <c r="G103" s="187"/>
      <c r="H103" s="188"/>
      <c r="I103" s="1">
        <v>96</v>
      </c>
      <c r="J103" s="7">
        <v>361363001</v>
      </c>
      <c r="K103" s="7">
        <v>369389364.53</v>
      </c>
      <c r="L103" s="117"/>
    </row>
    <row r="104" spans="1:11" ht="12.75">
      <c r="A104" s="186" t="s">
        <v>210</v>
      </c>
      <c r="B104" s="187"/>
      <c r="C104" s="187"/>
      <c r="D104" s="187"/>
      <c r="E104" s="187"/>
      <c r="F104" s="187"/>
      <c r="G104" s="187"/>
      <c r="H104" s="188"/>
      <c r="I104" s="1">
        <v>97</v>
      </c>
      <c r="J104" s="7">
        <v>35817285</v>
      </c>
      <c r="K104" s="7">
        <v>33874798.14</v>
      </c>
    </row>
    <row r="105" spans="1:14" ht="12.75">
      <c r="A105" s="186" t="s">
        <v>211</v>
      </c>
      <c r="B105" s="187"/>
      <c r="C105" s="187"/>
      <c r="D105" s="187"/>
      <c r="E105" s="187"/>
      <c r="F105" s="187"/>
      <c r="G105" s="187"/>
      <c r="H105" s="188"/>
      <c r="I105" s="1">
        <v>98</v>
      </c>
      <c r="J105" s="7">
        <v>67495531</v>
      </c>
      <c r="K105" s="7">
        <v>106212824.58</v>
      </c>
      <c r="M105" s="121"/>
      <c r="N105" s="121"/>
    </row>
    <row r="106" spans="1:11" ht="12.75">
      <c r="A106" s="186" t="s">
        <v>212</v>
      </c>
      <c r="B106" s="187"/>
      <c r="C106" s="187"/>
      <c r="D106" s="187"/>
      <c r="E106" s="187"/>
      <c r="F106" s="187"/>
      <c r="G106" s="187"/>
      <c r="H106" s="188"/>
      <c r="I106" s="1">
        <v>99</v>
      </c>
      <c r="J106" s="7">
        <v>188515764</v>
      </c>
      <c r="K106" s="7">
        <v>196374290.97</v>
      </c>
    </row>
    <row r="107" spans="1:12" ht="12.75">
      <c r="A107" s="186" t="s">
        <v>85</v>
      </c>
      <c r="B107" s="187"/>
      <c r="C107" s="187"/>
      <c r="D107" s="187"/>
      <c r="E107" s="187"/>
      <c r="F107" s="187"/>
      <c r="G107" s="187"/>
      <c r="H107" s="188"/>
      <c r="I107" s="1">
        <v>100</v>
      </c>
      <c r="J107" s="7"/>
      <c r="K107" s="7"/>
      <c r="L107" s="117"/>
    </row>
    <row r="108" spans="1:11" ht="12.75">
      <c r="A108" s="186" t="s">
        <v>86</v>
      </c>
      <c r="B108" s="187"/>
      <c r="C108" s="187"/>
      <c r="D108" s="187"/>
      <c r="E108" s="187"/>
      <c r="F108" s="187"/>
      <c r="G108" s="187"/>
      <c r="H108" s="188"/>
      <c r="I108" s="1">
        <v>101</v>
      </c>
      <c r="J108" s="7">
        <v>359120</v>
      </c>
      <c r="K108" s="7">
        <v>321000.05</v>
      </c>
    </row>
    <row r="109" spans="1:11" ht="12.75">
      <c r="A109" s="186" t="s">
        <v>87</v>
      </c>
      <c r="B109" s="187"/>
      <c r="C109" s="187"/>
      <c r="D109" s="187"/>
      <c r="E109" s="187"/>
      <c r="F109" s="187"/>
      <c r="G109" s="187"/>
      <c r="H109" s="188"/>
      <c r="I109" s="1">
        <v>102</v>
      </c>
      <c r="J109" s="7">
        <v>5109396</v>
      </c>
      <c r="K109" s="7">
        <v>5299745.64</v>
      </c>
    </row>
    <row r="110" spans="1:13" ht="12.75">
      <c r="A110" s="186" t="s">
        <v>90</v>
      </c>
      <c r="B110" s="187"/>
      <c r="C110" s="187"/>
      <c r="D110" s="187"/>
      <c r="E110" s="187"/>
      <c r="F110" s="187"/>
      <c r="G110" s="187"/>
      <c r="H110" s="188"/>
      <c r="I110" s="1">
        <v>103</v>
      </c>
      <c r="J110" s="7">
        <v>2454213</v>
      </c>
      <c r="K110" s="7">
        <v>1013823.31</v>
      </c>
      <c r="L110" s="117"/>
      <c r="M110" s="117"/>
    </row>
    <row r="111" spans="1:13" ht="12.75">
      <c r="A111" s="186" t="s">
        <v>88</v>
      </c>
      <c r="B111" s="187"/>
      <c r="C111" s="187"/>
      <c r="D111" s="187"/>
      <c r="E111" s="187"/>
      <c r="F111" s="187"/>
      <c r="G111" s="187"/>
      <c r="H111" s="188"/>
      <c r="I111" s="1">
        <v>104</v>
      </c>
      <c r="J111" s="7"/>
      <c r="K111" s="7"/>
      <c r="M111" s="117"/>
    </row>
    <row r="112" spans="1:13" ht="12.75">
      <c r="A112" s="186" t="s">
        <v>89</v>
      </c>
      <c r="B112" s="187"/>
      <c r="C112" s="187"/>
      <c r="D112" s="187"/>
      <c r="E112" s="187"/>
      <c r="F112" s="187"/>
      <c r="G112" s="187"/>
      <c r="H112" s="188"/>
      <c r="I112" s="1">
        <v>105</v>
      </c>
      <c r="J112" s="7">
        <v>14574663</v>
      </c>
      <c r="K112" s="7">
        <v>19024743.350000143</v>
      </c>
      <c r="M112" s="117"/>
    </row>
    <row r="113" spans="1:13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71803325</v>
      </c>
      <c r="K113" s="7">
        <v>171161080.79999998</v>
      </c>
      <c r="L113" s="121"/>
      <c r="M113" s="117"/>
    </row>
    <row r="114" spans="1:13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124">
        <f>J69+J86+J90+J100+J113</f>
        <v>1081560430</v>
      </c>
      <c r="K114" s="124">
        <f>K69+K86+K90+K100+K113</f>
        <v>1038011946.68</v>
      </c>
      <c r="L114" s="117"/>
      <c r="M114" s="117"/>
    </row>
    <row r="115" spans="1:13" ht="12.75">
      <c r="A115" s="220" t="s">
        <v>48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v>457677000</v>
      </c>
      <c r="K115" s="8">
        <v>435617788.66</v>
      </c>
      <c r="L115" s="117"/>
      <c r="M115" s="117"/>
    </row>
    <row r="116" spans="1:13" ht="12.75">
      <c r="A116" s="207" t="s">
        <v>272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  <c r="M116" s="117"/>
    </row>
    <row r="117" spans="1:11" ht="12.75">
      <c r="A117" s="201" t="s">
        <v>155</v>
      </c>
      <c r="B117" s="202"/>
      <c r="C117" s="202"/>
      <c r="D117" s="202"/>
      <c r="E117" s="202"/>
      <c r="F117" s="202"/>
      <c r="G117" s="202"/>
      <c r="H117" s="202"/>
      <c r="I117" s="226"/>
      <c r="J117" s="226"/>
      <c r="K117" s="227"/>
    </row>
    <row r="118" spans="1:11" ht="12.75">
      <c r="A118" s="186" t="s">
        <v>3</v>
      </c>
      <c r="B118" s="187"/>
      <c r="C118" s="187"/>
      <c r="D118" s="187"/>
      <c r="E118" s="187"/>
      <c r="F118" s="187"/>
      <c r="G118" s="187"/>
      <c r="H118" s="188"/>
      <c r="I118" s="1">
        <v>109</v>
      </c>
      <c r="J118" s="7"/>
      <c r="K118" s="7"/>
    </row>
    <row r="119" spans="1:11" ht="12.75">
      <c r="A119" s="228" t="s">
        <v>4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3" ht="12.75">
      <c r="A120" s="216" t="s">
        <v>273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M120" s="117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  <row r="124" ht="12.75">
      <c r="M124" s="117"/>
    </row>
    <row r="126" ht="12.75">
      <c r="K126" s="123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92:H92"/>
    <mergeCell ref="A88:H88"/>
    <mergeCell ref="A90:H90"/>
    <mergeCell ref="A91:H91"/>
    <mergeCell ref="A87:H87"/>
    <mergeCell ref="A89:H89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27:H27"/>
    <mergeCell ref="A28:H28"/>
    <mergeCell ref="A29:H29"/>
    <mergeCell ref="A30:H30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40:H40"/>
    <mergeCell ref="A11:H11"/>
    <mergeCell ref="A16:H16"/>
    <mergeCell ref="A9:H9"/>
    <mergeCell ref="A12:H12"/>
    <mergeCell ref="A10:H10"/>
    <mergeCell ref="A13:H13"/>
    <mergeCell ref="A14:H14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</mergeCells>
  <dataValidations count="6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0:K70 K79:K83 J72:K76 J79:J84 J7:J67 K7:K50 K52:K67">
      <formula1>0</formula1>
    </dataValidation>
    <dataValidation operator="greaterThanOrEqual" allowBlank="1" showInputMessage="1" showErrorMessage="1" errorTitle="Pogrešan unos" error="Mogu se unijeti samo cjelobrojne pozitivne vrijednosti." sqref="K77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110" zoomScaleSheetLayoutView="110" zoomScalePageLayoutView="0" workbookViewId="0" topLeftCell="A1">
      <selection activeCell="N32" sqref="N32"/>
    </sheetView>
  </sheetViews>
  <sheetFormatPr defaultColWidth="9.140625" defaultRowHeight="12.75"/>
  <cols>
    <col min="1" max="9" width="9.140625" style="51" customWidth="1"/>
    <col min="10" max="11" width="10.8515625" style="51" customWidth="1"/>
    <col min="12" max="12" width="11.8515625" style="51" customWidth="1"/>
    <col min="13" max="13" width="9.28125" style="51" bestFit="1" customWidth="1"/>
    <col min="14" max="14" width="14.28125" style="51" customWidth="1"/>
    <col min="15" max="16384" width="9.140625" style="51" customWidth="1"/>
  </cols>
  <sheetData>
    <row r="1" spans="1:11" ht="12.75" customHeight="1">
      <c r="A1" s="189" t="s">
        <v>128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231" t="s">
        <v>297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 customHeight="1">
      <c r="A3" s="232" t="s">
        <v>293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23.25" customHeight="1">
      <c r="A4" s="238" t="s">
        <v>50</v>
      </c>
      <c r="B4" s="239"/>
      <c r="C4" s="239"/>
      <c r="D4" s="239"/>
      <c r="E4" s="239"/>
      <c r="F4" s="239"/>
      <c r="G4" s="239"/>
      <c r="H4" s="240"/>
      <c r="I4" s="236" t="s">
        <v>245</v>
      </c>
      <c r="J4" s="234" t="s">
        <v>298</v>
      </c>
      <c r="K4" s="234" t="s">
        <v>125</v>
      </c>
    </row>
    <row r="5" spans="1:11" ht="22.5" customHeight="1">
      <c r="A5" s="241"/>
      <c r="B5" s="242"/>
      <c r="C5" s="242"/>
      <c r="D5" s="242"/>
      <c r="E5" s="242"/>
      <c r="F5" s="242"/>
      <c r="G5" s="242"/>
      <c r="H5" s="243"/>
      <c r="I5" s="237"/>
      <c r="J5" s="235"/>
      <c r="K5" s="235"/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60">
        <v>2</v>
      </c>
      <c r="J6" s="58">
        <v>3</v>
      </c>
      <c r="K6" s="58">
        <v>4</v>
      </c>
    </row>
    <row r="7" spans="1:14" ht="12.75">
      <c r="A7" s="201" t="s">
        <v>20</v>
      </c>
      <c r="B7" s="202"/>
      <c r="C7" s="202"/>
      <c r="D7" s="202"/>
      <c r="E7" s="202"/>
      <c r="F7" s="202"/>
      <c r="G7" s="202"/>
      <c r="H7" s="203"/>
      <c r="I7" s="3">
        <v>111</v>
      </c>
      <c r="J7" s="125">
        <f>SUM(J8:J9)</f>
        <v>97972301</v>
      </c>
      <c r="K7" s="125">
        <f>SUM(K8:K9)</f>
        <v>113634723.77</v>
      </c>
      <c r="L7" s="117"/>
      <c r="N7" s="117"/>
    </row>
    <row r="8" spans="1:14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93383660</v>
      </c>
      <c r="K8" s="7">
        <v>58185597.53</v>
      </c>
      <c r="L8" s="117"/>
      <c r="N8" s="117"/>
    </row>
    <row r="9" spans="1:14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4588641</v>
      </c>
      <c r="K9" s="7">
        <v>55449126.239999995</v>
      </c>
      <c r="L9" s="117"/>
      <c r="N9" s="117"/>
    </row>
    <row r="10" spans="1:14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124">
        <f>J11+J12+J16+J20+J21+J22+J25+J26</f>
        <v>183553067.82</v>
      </c>
      <c r="K10" s="124">
        <f>K11+K12+K16+K20+K21+K22+K25+K26</f>
        <v>170906966.67530307</v>
      </c>
      <c r="L10" s="117"/>
      <c r="N10" s="117"/>
    </row>
    <row r="11" spans="1:14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43119552</v>
      </c>
      <c r="K11" s="7">
        <v>6888598.56</v>
      </c>
      <c r="L11" s="117"/>
      <c r="N11" s="117"/>
    </row>
    <row r="12" spans="1:14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124">
        <f>SUM(J13:J15)</f>
        <v>41267998</v>
      </c>
      <c r="K12" s="124">
        <f>SUM(K13:K15)</f>
        <v>41429691</v>
      </c>
      <c r="L12" s="117"/>
      <c r="N12" s="117"/>
    </row>
    <row r="13" spans="1:14" ht="12.75">
      <c r="A13" s="186" t="s">
        <v>122</v>
      </c>
      <c r="B13" s="187"/>
      <c r="C13" s="187"/>
      <c r="D13" s="187"/>
      <c r="E13" s="187"/>
      <c r="F13" s="187"/>
      <c r="G13" s="187"/>
      <c r="H13" s="188"/>
      <c r="I13" s="1">
        <v>117</v>
      </c>
      <c r="J13" s="7">
        <v>1199632</v>
      </c>
      <c r="K13" s="7">
        <v>700808</v>
      </c>
      <c r="L13" s="117"/>
      <c r="N13" s="117"/>
    </row>
    <row r="14" spans="1:14" ht="12.75">
      <c r="A14" s="186" t="s">
        <v>123</v>
      </c>
      <c r="B14" s="187"/>
      <c r="C14" s="187"/>
      <c r="D14" s="187"/>
      <c r="E14" s="187"/>
      <c r="F14" s="187"/>
      <c r="G14" s="187"/>
      <c r="H14" s="188"/>
      <c r="I14" s="1">
        <v>118</v>
      </c>
      <c r="J14" s="7"/>
      <c r="K14" s="7"/>
      <c r="L14" s="117"/>
      <c r="M14" s="117"/>
      <c r="N14" s="117"/>
    </row>
    <row r="15" spans="1:14" ht="12.75">
      <c r="A15" s="186" t="s">
        <v>52</v>
      </c>
      <c r="B15" s="187"/>
      <c r="C15" s="187"/>
      <c r="D15" s="187"/>
      <c r="E15" s="187"/>
      <c r="F15" s="187"/>
      <c r="G15" s="187"/>
      <c r="H15" s="188"/>
      <c r="I15" s="1">
        <v>119</v>
      </c>
      <c r="J15" s="7">
        <v>40068366</v>
      </c>
      <c r="K15" s="7">
        <f>41429691-K13</f>
        <v>40728883</v>
      </c>
      <c r="L15" s="117"/>
      <c r="N15" s="117"/>
    </row>
    <row r="16" spans="1:14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124">
        <f>SUM(J17:J19)</f>
        <v>17490184</v>
      </c>
      <c r="K16" s="124">
        <f>SUM(K17:K19)</f>
        <v>8135002.69</v>
      </c>
      <c r="L16" s="117"/>
      <c r="N16" s="117"/>
    </row>
    <row r="17" spans="1:14" ht="12.75">
      <c r="A17" s="186" t="s">
        <v>53</v>
      </c>
      <c r="B17" s="187"/>
      <c r="C17" s="187"/>
      <c r="D17" s="187"/>
      <c r="E17" s="187"/>
      <c r="F17" s="187"/>
      <c r="G17" s="187"/>
      <c r="H17" s="188"/>
      <c r="I17" s="1">
        <v>121</v>
      </c>
      <c r="J17" s="7">
        <v>11753607</v>
      </c>
      <c r="K17" s="7">
        <v>6637626.5200000005</v>
      </c>
      <c r="L17" s="117"/>
      <c r="N17" s="117"/>
    </row>
    <row r="18" spans="1:14" ht="12.75">
      <c r="A18" s="186" t="s">
        <v>54</v>
      </c>
      <c r="B18" s="187"/>
      <c r="C18" s="187"/>
      <c r="D18" s="187"/>
      <c r="E18" s="187"/>
      <c r="F18" s="187"/>
      <c r="G18" s="187"/>
      <c r="H18" s="188"/>
      <c r="I18" s="1">
        <v>122</v>
      </c>
      <c r="J18" s="7">
        <v>3344304</v>
      </c>
      <c r="K18" s="7">
        <v>451776.12</v>
      </c>
      <c r="L18" s="117"/>
      <c r="M18" s="117"/>
      <c r="N18" s="117"/>
    </row>
    <row r="19" spans="1:14" ht="12.75">
      <c r="A19" s="186" t="s">
        <v>55</v>
      </c>
      <c r="B19" s="187"/>
      <c r="C19" s="187"/>
      <c r="D19" s="187"/>
      <c r="E19" s="187"/>
      <c r="F19" s="187"/>
      <c r="G19" s="187"/>
      <c r="H19" s="188"/>
      <c r="I19" s="1">
        <v>123</v>
      </c>
      <c r="J19" s="7">
        <v>2392273</v>
      </c>
      <c r="K19" s="7">
        <v>1045600.05</v>
      </c>
      <c r="L19" s="117"/>
      <c r="N19" s="117"/>
    </row>
    <row r="20" spans="1:14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4639915</v>
      </c>
      <c r="K20" s="7">
        <v>4648215.99</v>
      </c>
      <c r="L20" s="117"/>
      <c r="N20" s="117"/>
    </row>
    <row r="21" spans="1:14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20990447</v>
      </c>
      <c r="K21" s="7">
        <v>38273046</v>
      </c>
      <c r="L21" s="117"/>
      <c r="N21" s="117"/>
    </row>
    <row r="22" spans="1:14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124">
        <f>SUM(J23:J24)</f>
        <v>53526966.82</v>
      </c>
      <c r="K22" s="124">
        <f>SUM(K23:K24)</f>
        <v>48343148.565303065</v>
      </c>
      <c r="L22" s="117"/>
      <c r="N22" s="117"/>
    </row>
    <row r="23" spans="1:14" ht="12.75">
      <c r="A23" s="186" t="s">
        <v>113</v>
      </c>
      <c r="B23" s="187"/>
      <c r="C23" s="187"/>
      <c r="D23" s="187"/>
      <c r="E23" s="187"/>
      <c r="F23" s="187"/>
      <c r="G23" s="187"/>
      <c r="H23" s="188"/>
      <c r="I23" s="1">
        <v>127</v>
      </c>
      <c r="J23" s="7"/>
      <c r="K23" s="7">
        <v>11572324.735303067</v>
      </c>
      <c r="L23" s="117"/>
      <c r="N23" s="117"/>
    </row>
    <row r="24" spans="1:14" ht="12.75">
      <c r="A24" s="186" t="s">
        <v>114</v>
      </c>
      <c r="B24" s="187"/>
      <c r="C24" s="187"/>
      <c r="D24" s="187"/>
      <c r="E24" s="187"/>
      <c r="F24" s="187"/>
      <c r="G24" s="187"/>
      <c r="H24" s="188"/>
      <c r="I24" s="1">
        <v>128</v>
      </c>
      <c r="J24" s="7">
        <v>53526966.82</v>
      </c>
      <c r="K24" s="7">
        <v>36770823.83</v>
      </c>
      <c r="L24" s="117"/>
      <c r="N24" s="117"/>
    </row>
    <row r="25" spans="1:14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2518005</v>
      </c>
      <c r="K25" s="7">
        <v>23189263.87</v>
      </c>
      <c r="L25" s="117"/>
      <c r="N25" s="117"/>
    </row>
    <row r="26" spans="1:14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/>
      <c r="K26" s="7"/>
      <c r="L26" s="117"/>
      <c r="N26" s="117"/>
    </row>
    <row r="27" spans="1:14" ht="12.75">
      <c r="A27" s="204" t="s">
        <v>179</v>
      </c>
      <c r="B27" s="205"/>
      <c r="C27" s="205"/>
      <c r="D27" s="205"/>
      <c r="E27" s="205"/>
      <c r="F27" s="205"/>
      <c r="G27" s="205"/>
      <c r="H27" s="206"/>
      <c r="I27" s="1">
        <v>131</v>
      </c>
      <c r="J27" s="124">
        <f>SUM(J28:J32)</f>
        <v>10828152</v>
      </c>
      <c r="K27" s="124">
        <f>SUM(K28:K32)</f>
        <v>10362483</v>
      </c>
      <c r="L27" s="117"/>
      <c r="N27" s="117"/>
    </row>
    <row r="28" spans="1:14" ht="27" customHeight="1">
      <c r="A28" s="204" t="s">
        <v>193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2084552</v>
      </c>
      <c r="K28" s="7"/>
      <c r="L28" s="117"/>
      <c r="M28" s="117"/>
      <c r="N28" s="117"/>
    </row>
    <row r="29" spans="1:14" ht="29.25" customHeight="1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7955005</v>
      </c>
      <c r="K29" s="7">
        <f>10362483-K31</f>
        <v>10360908</v>
      </c>
      <c r="L29" s="117"/>
      <c r="N29" s="117"/>
    </row>
    <row r="30" spans="1:14" ht="21.75" customHeight="1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117"/>
      <c r="N30" s="117"/>
    </row>
    <row r="31" spans="1:14" ht="20.25" customHeight="1">
      <c r="A31" s="204" t="s">
        <v>189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>
        <v>2756</v>
      </c>
      <c r="K31" s="7">
        <v>1575</v>
      </c>
      <c r="L31" s="117"/>
      <c r="N31" s="117"/>
    </row>
    <row r="32" spans="1:14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785839</v>
      </c>
      <c r="K32" s="7"/>
      <c r="L32" s="117"/>
      <c r="N32" s="117"/>
    </row>
    <row r="33" spans="1:14" ht="12.75">
      <c r="A33" s="204" t="s">
        <v>180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124">
        <f>SUM(J34:J37)</f>
        <v>62992082</v>
      </c>
      <c r="K33" s="124">
        <f>SUM(K34:K37)</f>
        <v>146581093</v>
      </c>
      <c r="L33" s="117"/>
      <c r="N33" s="117"/>
    </row>
    <row r="34" spans="1:14" ht="29.25" customHeight="1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3753822</v>
      </c>
      <c r="K34" s="7">
        <v>23577936</v>
      </c>
      <c r="L34" s="117"/>
      <c r="N34" s="117"/>
    </row>
    <row r="35" spans="1:14" ht="27.75" customHeight="1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f>45793600+13359935</f>
        <v>59153535</v>
      </c>
      <c r="K35" s="7">
        <f>146581093-K34-K36</f>
        <v>117961210</v>
      </c>
      <c r="L35" s="117"/>
      <c r="N35" s="117"/>
    </row>
    <row r="36" spans="1:14" ht="12.75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83725</v>
      </c>
      <c r="K36" s="7">
        <v>5041947</v>
      </c>
      <c r="L36" s="117"/>
      <c r="N36" s="117"/>
    </row>
    <row r="37" spans="1:14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1000</v>
      </c>
      <c r="K37" s="7"/>
      <c r="L37" s="117"/>
      <c r="N37" s="117"/>
    </row>
    <row r="38" spans="1:14" ht="12.75">
      <c r="A38" s="204" t="s">
        <v>164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117"/>
      <c r="N38" s="117"/>
    </row>
    <row r="39" spans="1:14" ht="12.75">
      <c r="A39" s="204" t="s">
        <v>165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117"/>
      <c r="N39" s="117"/>
    </row>
    <row r="40" spans="1:14" ht="12.75">
      <c r="A40" s="204" t="s">
        <v>191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117"/>
      <c r="N40" s="117"/>
    </row>
    <row r="41" spans="1:14" ht="12.75">
      <c r="A41" s="204" t="s">
        <v>192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117"/>
      <c r="N41" s="117"/>
    </row>
    <row r="42" spans="1:14" ht="12.75">
      <c r="A42" s="204" t="s">
        <v>181</v>
      </c>
      <c r="B42" s="205"/>
      <c r="C42" s="205"/>
      <c r="D42" s="205"/>
      <c r="E42" s="205"/>
      <c r="F42" s="205"/>
      <c r="G42" s="205"/>
      <c r="H42" s="206"/>
      <c r="I42" s="1">
        <v>146</v>
      </c>
      <c r="J42" s="124">
        <f>J7+J27+J38+J40</f>
        <v>108800453</v>
      </c>
      <c r="K42" s="124">
        <f>K7+K27+K38+K40</f>
        <v>123997206.77</v>
      </c>
      <c r="L42" s="117"/>
      <c r="N42" s="117"/>
    </row>
    <row r="43" spans="1:14" ht="12.75">
      <c r="A43" s="204" t="s">
        <v>182</v>
      </c>
      <c r="B43" s="205"/>
      <c r="C43" s="205"/>
      <c r="D43" s="205"/>
      <c r="E43" s="205"/>
      <c r="F43" s="205"/>
      <c r="G43" s="205"/>
      <c r="H43" s="206"/>
      <c r="I43" s="1">
        <v>147</v>
      </c>
      <c r="J43" s="124">
        <f>J10+J33+J39+J41</f>
        <v>246545149.82</v>
      </c>
      <c r="K43" s="124">
        <f>K10+K33+K39+K41</f>
        <v>317488059.6753031</v>
      </c>
      <c r="L43" s="117"/>
      <c r="N43" s="117"/>
    </row>
    <row r="44" spans="1:14" ht="12.75">
      <c r="A44" s="204" t="s">
        <v>202</v>
      </c>
      <c r="B44" s="205"/>
      <c r="C44" s="205"/>
      <c r="D44" s="205"/>
      <c r="E44" s="205"/>
      <c r="F44" s="205"/>
      <c r="G44" s="205"/>
      <c r="H44" s="206"/>
      <c r="I44" s="1">
        <v>148</v>
      </c>
      <c r="J44" s="124">
        <f>J42-J43</f>
        <v>-137744696.82</v>
      </c>
      <c r="K44" s="124">
        <f>K42-K43</f>
        <v>-193490852.90530312</v>
      </c>
      <c r="L44" s="117"/>
      <c r="N44" s="117"/>
    </row>
    <row r="45" spans="1:14" ht="12.75">
      <c r="A45" s="213" t="s">
        <v>184</v>
      </c>
      <c r="B45" s="214"/>
      <c r="C45" s="214"/>
      <c r="D45" s="214"/>
      <c r="E45" s="214"/>
      <c r="F45" s="214"/>
      <c r="G45" s="214"/>
      <c r="H45" s="215"/>
      <c r="I45" s="1">
        <v>149</v>
      </c>
      <c r="J45" s="124">
        <f>IF(J42&gt;J43,J42-J43,0)</f>
        <v>0</v>
      </c>
      <c r="K45" s="124">
        <f>IF(K42&gt;K43,K42-K43,0)</f>
        <v>0</v>
      </c>
      <c r="L45" s="117"/>
      <c r="N45" s="117"/>
    </row>
    <row r="46" spans="1:14" ht="12.75">
      <c r="A46" s="213" t="s">
        <v>185</v>
      </c>
      <c r="B46" s="214"/>
      <c r="C46" s="214"/>
      <c r="D46" s="214"/>
      <c r="E46" s="214"/>
      <c r="F46" s="214"/>
      <c r="G46" s="214"/>
      <c r="H46" s="215"/>
      <c r="I46" s="1">
        <v>150</v>
      </c>
      <c r="J46" s="124">
        <f>IF(J43&gt;J42,J43-J42,0)</f>
        <v>137744696.82</v>
      </c>
      <c r="K46" s="124">
        <f>IF(K43&gt;K42,K43-K42,0)</f>
        <v>193490852.90530312</v>
      </c>
      <c r="L46" s="117"/>
      <c r="N46" s="117"/>
    </row>
    <row r="47" spans="1:14" ht="12.75">
      <c r="A47" s="204" t="s">
        <v>183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117"/>
      <c r="N47" s="117"/>
    </row>
    <row r="48" spans="1:14" ht="12.75">
      <c r="A48" s="204" t="s">
        <v>203</v>
      </c>
      <c r="B48" s="205"/>
      <c r="C48" s="205"/>
      <c r="D48" s="205"/>
      <c r="E48" s="205"/>
      <c r="F48" s="205"/>
      <c r="G48" s="205"/>
      <c r="H48" s="206"/>
      <c r="I48" s="1">
        <v>152</v>
      </c>
      <c r="J48" s="124">
        <f>J44-J47</f>
        <v>-137744696.82</v>
      </c>
      <c r="K48" s="124">
        <f>K44-K47</f>
        <v>-193490852.90530312</v>
      </c>
      <c r="L48" s="117"/>
      <c r="N48" s="117"/>
    </row>
    <row r="49" spans="1:14" ht="12.75">
      <c r="A49" s="213" t="s">
        <v>161</v>
      </c>
      <c r="B49" s="214"/>
      <c r="C49" s="214"/>
      <c r="D49" s="214"/>
      <c r="E49" s="214"/>
      <c r="F49" s="214"/>
      <c r="G49" s="214"/>
      <c r="H49" s="215"/>
      <c r="I49" s="1">
        <v>153</v>
      </c>
      <c r="J49" s="124">
        <f>IF(J48&gt;0,J48,0)</f>
        <v>0</v>
      </c>
      <c r="K49" s="124">
        <f>IF(K48&gt;0,K48,0)</f>
        <v>0</v>
      </c>
      <c r="L49" s="117"/>
      <c r="N49" s="117"/>
    </row>
    <row r="50" spans="1:14" ht="12.75">
      <c r="A50" s="254" t="s">
        <v>186</v>
      </c>
      <c r="B50" s="255"/>
      <c r="C50" s="255"/>
      <c r="D50" s="255"/>
      <c r="E50" s="255"/>
      <c r="F50" s="255"/>
      <c r="G50" s="255"/>
      <c r="H50" s="256"/>
      <c r="I50" s="2">
        <v>154</v>
      </c>
      <c r="J50" s="126">
        <f>IF(J48&lt;0,-J48,0)</f>
        <v>137744696.82</v>
      </c>
      <c r="K50" s="126">
        <f>IF(K48&lt;0,-K48,0)</f>
        <v>193490852.90530312</v>
      </c>
      <c r="L50" s="117"/>
      <c r="N50" s="117"/>
    </row>
    <row r="51" spans="1:14" ht="12.75" customHeight="1">
      <c r="A51" s="207" t="s">
        <v>274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117"/>
      <c r="N51" s="117"/>
    </row>
    <row r="52" spans="1:14" ht="12.75" customHeight="1">
      <c r="A52" s="201" t="s">
        <v>156</v>
      </c>
      <c r="B52" s="202"/>
      <c r="C52" s="202"/>
      <c r="D52" s="202"/>
      <c r="E52" s="202"/>
      <c r="F52" s="202"/>
      <c r="G52" s="202"/>
      <c r="H52" s="202"/>
      <c r="I52" s="53"/>
      <c r="J52" s="53"/>
      <c r="K52" s="53"/>
      <c r="L52" s="117"/>
      <c r="N52" s="117"/>
    </row>
    <row r="53" spans="1:14" ht="12.75">
      <c r="A53" s="251" t="s">
        <v>200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117"/>
      <c r="N53" s="117"/>
    </row>
    <row r="54" spans="1:14" ht="12.75">
      <c r="A54" s="251" t="s">
        <v>201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117"/>
      <c r="N54" s="117"/>
    </row>
    <row r="55" spans="1:14" ht="12.75" customHeight="1">
      <c r="A55" s="207" t="s">
        <v>158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117"/>
      <c r="N55" s="117"/>
    </row>
    <row r="56" spans="1:14" ht="12.75">
      <c r="A56" s="201" t="s">
        <v>170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>
        <f>J48</f>
        <v>-137744696.82</v>
      </c>
      <c r="K56" s="6">
        <f>K48</f>
        <v>-193490852.90530312</v>
      </c>
      <c r="L56" s="117"/>
      <c r="N56" s="117"/>
    </row>
    <row r="57" spans="1:14" ht="12.75">
      <c r="A57" s="204" t="s">
        <v>187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2">
        <f>SUM(J58:J64)</f>
        <v>-1771203.29</v>
      </c>
      <c r="K57" s="52">
        <f>SUM(K58:K64)</f>
        <v>-190014.82999999996</v>
      </c>
      <c r="L57" s="117"/>
      <c r="N57" s="117"/>
    </row>
    <row r="58" spans="1:14" ht="12.75">
      <c r="A58" s="204" t="s">
        <v>194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117"/>
      <c r="N58" s="117"/>
    </row>
    <row r="59" spans="1:14" ht="24" customHeight="1">
      <c r="A59" s="204" t="s">
        <v>195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>
        <v>-1178933</v>
      </c>
      <c r="K59" s="7">
        <v>-1178933</v>
      </c>
      <c r="L59" s="117"/>
      <c r="N59" s="117"/>
    </row>
    <row r="60" spans="1:14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-592270.29</v>
      </c>
      <c r="K60" s="7">
        <v>988918.17</v>
      </c>
      <c r="L60" s="117"/>
      <c r="N60" s="117"/>
    </row>
    <row r="61" spans="1:14" ht="12.75">
      <c r="A61" s="204" t="s">
        <v>196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117"/>
      <c r="N61" s="117"/>
    </row>
    <row r="62" spans="1:14" ht="12.75">
      <c r="A62" s="204" t="s">
        <v>197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117"/>
      <c r="N62" s="117"/>
    </row>
    <row r="63" spans="1:14" ht="12.75">
      <c r="A63" s="204" t="s">
        <v>198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117"/>
      <c r="N63" s="117"/>
    </row>
    <row r="64" spans="1:14" ht="12.75">
      <c r="A64" s="204" t="s">
        <v>199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117"/>
      <c r="N64" s="117"/>
    </row>
    <row r="65" spans="1:14" ht="12.75">
      <c r="A65" s="204" t="s">
        <v>188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-235787</v>
      </c>
      <c r="K65" s="7">
        <v>-235787</v>
      </c>
      <c r="L65" s="117"/>
      <c r="N65" s="117"/>
    </row>
    <row r="66" spans="1:14" ht="12.75">
      <c r="A66" s="204" t="s">
        <v>162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2">
        <f>J57-J65</f>
        <v>-1535416.29</v>
      </c>
      <c r="K66" s="52">
        <f>K57-K65</f>
        <v>45772.17000000004</v>
      </c>
      <c r="L66" s="117"/>
      <c r="N66" s="117"/>
    </row>
    <row r="67" spans="1:14" ht="12.75">
      <c r="A67" s="204" t="s">
        <v>163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9">
        <f>J56+J66</f>
        <v>-139280113.10999998</v>
      </c>
      <c r="K67" s="59">
        <f>K56+K66</f>
        <v>-193445080.73530313</v>
      </c>
      <c r="L67" s="117"/>
      <c r="N67" s="117"/>
    </row>
    <row r="68" spans="1:14" ht="12.75" customHeight="1">
      <c r="A68" s="247" t="s">
        <v>275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N68" s="117"/>
    </row>
    <row r="69" spans="1:14" ht="12.75" customHeight="1">
      <c r="A69" s="249" t="s">
        <v>157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N69" s="117"/>
    </row>
    <row r="70" spans="1:14" ht="12.75">
      <c r="A70" s="251" t="s">
        <v>200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N70" s="117"/>
    </row>
    <row r="71" spans="1:14" ht="12.75">
      <c r="A71" s="244" t="s">
        <v>201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N71" s="117"/>
    </row>
    <row r="72" ht="12.75">
      <c r="N72" s="117"/>
    </row>
  </sheetData>
  <sheetProtection/>
  <mergeCells count="73">
    <mergeCell ref="A64:H64"/>
    <mergeCell ref="A63:H63"/>
    <mergeCell ref="A62:H62"/>
    <mergeCell ref="A58:H58"/>
    <mergeCell ref="A59:H59"/>
    <mergeCell ref="A54:H54"/>
    <mergeCell ref="A56:H56"/>
    <mergeCell ref="A55:K55"/>
    <mergeCell ref="A60:H60"/>
    <mergeCell ref="A57:H57"/>
    <mergeCell ref="A49:H49"/>
    <mergeCell ref="A48:H48"/>
    <mergeCell ref="A52:H52"/>
    <mergeCell ref="A50:H50"/>
    <mergeCell ref="A53:H53"/>
    <mergeCell ref="A51:K51"/>
    <mergeCell ref="A19:H19"/>
    <mergeCell ref="A25:H25"/>
    <mergeCell ref="A71:H71"/>
    <mergeCell ref="A65:H65"/>
    <mergeCell ref="A66:H66"/>
    <mergeCell ref="A67:H67"/>
    <mergeCell ref="A68:K68"/>
    <mergeCell ref="A69:K69"/>
    <mergeCell ref="A70:H70"/>
    <mergeCell ref="A61:H61"/>
    <mergeCell ref="A47:H47"/>
    <mergeCell ref="A44:H44"/>
    <mergeCell ref="A36:H36"/>
    <mergeCell ref="A37:H37"/>
    <mergeCell ref="A40:H40"/>
    <mergeCell ref="A43:H43"/>
    <mergeCell ref="A39:H39"/>
    <mergeCell ref="A46:H46"/>
    <mergeCell ref="A42:H42"/>
    <mergeCell ref="K4:K5"/>
    <mergeCell ref="I4:I5"/>
    <mergeCell ref="A4:H5"/>
    <mergeCell ref="A45:H45"/>
    <mergeCell ref="A15:H15"/>
    <mergeCell ref="A14:H14"/>
    <mergeCell ref="A16:H16"/>
    <mergeCell ref="A12:H12"/>
    <mergeCell ref="A13:H13"/>
    <mergeCell ref="A9:H9"/>
    <mergeCell ref="A21:H21"/>
    <mergeCell ref="A22:H22"/>
    <mergeCell ref="A20:H20"/>
    <mergeCell ref="A1:K1"/>
    <mergeCell ref="A8:H8"/>
    <mergeCell ref="A2:K2"/>
    <mergeCell ref="A3:K3"/>
    <mergeCell ref="A7:H7"/>
    <mergeCell ref="A6:H6"/>
    <mergeCell ref="J4:J5"/>
    <mergeCell ref="A30:H30"/>
    <mergeCell ref="A29:H29"/>
    <mergeCell ref="A28:H28"/>
    <mergeCell ref="A23:H23"/>
    <mergeCell ref="A35:H35"/>
    <mergeCell ref="A31:H31"/>
    <mergeCell ref="A26:H26"/>
    <mergeCell ref="A27:H27"/>
    <mergeCell ref="A10:H10"/>
    <mergeCell ref="A11:H11"/>
    <mergeCell ref="A41:H41"/>
    <mergeCell ref="A38:H38"/>
    <mergeCell ref="A32:H32"/>
    <mergeCell ref="A34:H34"/>
    <mergeCell ref="A33:H33"/>
    <mergeCell ref="A18:H18"/>
    <mergeCell ref="A24:H24"/>
    <mergeCell ref="A17:H17"/>
  </mergeCells>
  <dataValidations count="4">
    <dataValidation type="whole" operator="notEqual" allowBlank="1" showInputMessage="1" showErrorMessage="1" errorTitle="Pogrešan unos" error="Mogu se unijeti samo cjelobrojne vrijednosti." sqref="K58 J53:K54 J57:K57 J70:K71 K60:K64 J47:K47 K66:K67 J58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  <dataValidation allowBlank="1" sqref="K59 J56:K56 K65"/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51" max="12" man="1"/>
  </rowBreaks>
  <ignoredErrors>
    <ignoredError sqref="K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N44" sqref="N44"/>
    </sheetView>
  </sheetViews>
  <sheetFormatPr defaultColWidth="9.140625" defaultRowHeight="12.75"/>
  <cols>
    <col min="1" max="9" width="9.140625" style="51" customWidth="1"/>
    <col min="10" max="10" width="11.140625" style="51" customWidth="1"/>
    <col min="11" max="11" width="10.8515625" style="51" customWidth="1"/>
    <col min="12" max="13" width="10.28125" style="51" bestFit="1" customWidth="1"/>
    <col min="14" max="14" width="14.421875" style="51" customWidth="1"/>
    <col min="15" max="15" width="9.140625" style="51" customWidth="1"/>
    <col min="16" max="16" width="10.28125" style="51" bestFit="1" customWidth="1"/>
    <col min="17" max="16384" width="9.140625" style="51" customWidth="1"/>
  </cols>
  <sheetData>
    <row r="1" spans="1:11" ht="12.75" customHeight="1">
      <c r="A1" s="260" t="s">
        <v>136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3" t="s">
        <v>293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32.25" customHeight="1">
      <c r="A4" s="262" t="s">
        <v>50</v>
      </c>
      <c r="B4" s="262"/>
      <c r="C4" s="262"/>
      <c r="D4" s="262"/>
      <c r="E4" s="262"/>
      <c r="F4" s="262"/>
      <c r="G4" s="262"/>
      <c r="H4" s="262"/>
      <c r="I4" s="61" t="s">
        <v>245</v>
      </c>
      <c r="J4" s="62" t="s">
        <v>124</v>
      </c>
      <c r="K4" s="62" t="s">
        <v>125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3">
        <v>2</v>
      </c>
      <c r="J5" s="64" t="s">
        <v>249</v>
      </c>
      <c r="K5" s="64" t="s">
        <v>250</v>
      </c>
    </row>
    <row r="6" spans="1:11" ht="12.75">
      <c r="A6" s="207" t="s">
        <v>130</v>
      </c>
      <c r="B6" s="223"/>
      <c r="C6" s="223"/>
      <c r="D6" s="223"/>
      <c r="E6" s="223"/>
      <c r="F6" s="223"/>
      <c r="G6" s="223"/>
      <c r="H6" s="223"/>
      <c r="I6" s="258"/>
      <c r="J6" s="258"/>
      <c r="K6" s="259"/>
    </row>
    <row r="7" spans="1:11" ht="12.75">
      <c r="A7" s="186" t="s">
        <v>34</v>
      </c>
      <c r="B7" s="187"/>
      <c r="C7" s="187"/>
      <c r="D7" s="187"/>
      <c r="E7" s="187"/>
      <c r="F7" s="187"/>
      <c r="G7" s="187"/>
      <c r="H7" s="187"/>
      <c r="I7" s="1">
        <v>1</v>
      </c>
      <c r="J7" s="7">
        <f>RDG!J48</f>
        <v>-137744696.82</v>
      </c>
      <c r="K7" s="7">
        <f>RDG!K48</f>
        <v>-193490852.90530312</v>
      </c>
    </row>
    <row r="8" spans="1:11" ht="12.75">
      <c r="A8" s="186" t="s">
        <v>35</v>
      </c>
      <c r="B8" s="187"/>
      <c r="C8" s="187"/>
      <c r="D8" s="187"/>
      <c r="E8" s="187"/>
      <c r="F8" s="187"/>
      <c r="G8" s="187"/>
      <c r="H8" s="187"/>
      <c r="I8" s="1">
        <v>2</v>
      </c>
      <c r="J8" s="7">
        <v>4639915</v>
      </c>
      <c r="K8" s="7">
        <v>4648215.99</v>
      </c>
    </row>
    <row r="9" spans="1:11" ht="12.75">
      <c r="A9" s="186" t="s">
        <v>36</v>
      </c>
      <c r="B9" s="187"/>
      <c r="C9" s="187"/>
      <c r="D9" s="187"/>
      <c r="E9" s="187"/>
      <c r="F9" s="187"/>
      <c r="G9" s="187"/>
      <c r="H9" s="187"/>
      <c r="I9" s="1">
        <v>3</v>
      </c>
      <c r="J9" s="7">
        <v>8400888</v>
      </c>
      <c r="K9" s="7">
        <v>42892052.76999999</v>
      </c>
    </row>
    <row r="10" spans="1:11" ht="12.75">
      <c r="A10" s="186" t="s">
        <v>37</v>
      </c>
      <c r="B10" s="187"/>
      <c r="C10" s="187"/>
      <c r="D10" s="187"/>
      <c r="E10" s="187"/>
      <c r="F10" s="187"/>
      <c r="G10" s="187"/>
      <c r="H10" s="187"/>
      <c r="I10" s="1">
        <v>4</v>
      </c>
      <c r="J10" s="7"/>
      <c r="K10" s="7"/>
    </row>
    <row r="11" spans="1:11" ht="12.75">
      <c r="A11" s="186" t="s">
        <v>38</v>
      </c>
      <c r="B11" s="187"/>
      <c r="C11" s="187"/>
      <c r="D11" s="187"/>
      <c r="E11" s="187"/>
      <c r="F11" s="187"/>
      <c r="G11" s="187"/>
      <c r="H11" s="187"/>
      <c r="I11" s="1">
        <v>5</v>
      </c>
      <c r="J11" s="7">
        <v>43114811</v>
      </c>
      <c r="K11" s="7">
        <v>6780145.6900000125</v>
      </c>
    </row>
    <row r="12" spans="1:11" ht="12.75">
      <c r="A12" s="186" t="s">
        <v>42</v>
      </c>
      <c r="B12" s="187"/>
      <c r="C12" s="187"/>
      <c r="D12" s="187"/>
      <c r="E12" s="187"/>
      <c r="F12" s="187"/>
      <c r="G12" s="187"/>
      <c r="H12" s="187"/>
      <c r="I12" s="1">
        <v>6</v>
      </c>
      <c r="J12" s="7">
        <v>117431990</v>
      </c>
      <c r="K12" s="7">
        <v>186525266.8000002</v>
      </c>
    </row>
    <row r="13" spans="1:11" ht="12.75">
      <c r="A13" s="204" t="s">
        <v>131</v>
      </c>
      <c r="B13" s="205"/>
      <c r="C13" s="205"/>
      <c r="D13" s="205"/>
      <c r="E13" s="205"/>
      <c r="F13" s="205"/>
      <c r="G13" s="205"/>
      <c r="H13" s="205"/>
      <c r="I13" s="1">
        <v>7</v>
      </c>
      <c r="J13" s="124">
        <f>SUM(J7:J12)</f>
        <v>35842907.18000001</v>
      </c>
      <c r="K13" s="124">
        <f>SUM(K7:K12)</f>
        <v>47354828.34469706</v>
      </c>
    </row>
    <row r="14" spans="1:11" ht="12.75">
      <c r="A14" s="186" t="s">
        <v>43</v>
      </c>
      <c r="B14" s="187"/>
      <c r="C14" s="187"/>
      <c r="D14" s="187"/>
      <c r="E14" s="187"/>
      <c r="F14" s="187"/>
      <c r="G14" s="187"/>
      <c r="H14" s="187"/>
      <c r="I14" s="1">
        <v>8</v>
      </c>
      <c r="J14" s="7"/>
      <c r="K14" s="7"/>
    </row>
    <row r="15" spans="1:11" ht="12.75">
      <c r="A15" s="186" t="s">
        <v>44</v>
      </c>
      <c r="B15" s="187"/>
      <c r="C15" s="187"/>
      <c r="D15" s="187"/>
      <c r="E15" s="187"/>
      <c r="F15" s="187"/>
      <c r="G15" s="187"/>
      <c r="H15" s="187"/>
      <c r="I15" s="1">
        <v>9</v>
      </c>
      <c r="J15" s="7">
        <v>6945758</v>
      </c>
      <c r="K15" s="7">
        <v>42180755</v>
      </c>
    </row>
    <row r="16" spans="1:11" ht="12.75">
      <c r="A16" s="186" t="s">
        <v>45</v>
      </c>
      <c r="B16" s="187"/>
      <c r="C16" s="187"/>
      <c r="D16" s="187"/>
      <c r="E16" s="187"/>
      <c r="F16" s="187"/>
      <c r="G16" s="187"/>
      <c r="H16" s="187"/>
      <c r="I16" s="1">
        <v>10</v>
      </c>
      <c r="J16" s="7"/>
      <c r="K16" s="7"/>
    </row>
    <row r="17" spans="1:13" ht="12.75">
      <c r="A17" s="186" t="s">
        <v>46</v>
      </c>
      <c r="B17" s="187"/>
      <c r="C17" s="187"/>
      <c r="D17" s="187"/>
      <c r="E17" s="187"/>
      <c r="F17" s="187"/>
      <c r="G17" s="187"/>
      <c r="H17" s="187"/>
      <c r="I17" s="1">
        <v>11</v>
      </c>
      <c r="J17" s="7">
        <f>64333+1720200+2637431+3955455</f>
        <v>8377419</v>
      </c>
      <c r="K17" s="7">
        <v>12533548</v>
      </c>
      <c r="M17" s="117"/>
    </row>
    <row r="18" spans="1:11" ht="12.75">
      <c r="A18" s="204" t="s">
        <v>132</v>
      </c>
      <c r="B18" s="205"/>
      <c r="C18" s="205"/>
      <c r="D18" s="205"/>
      <c r="E18" s="205"/>
      <c r="F18" s="205"/>
      <c r="G18" s="205"/>
      <c r="H18" s="205"/>
      <c r="I18" s="1">
        <v>12</v>
      </c>
      <c r="J18" s="124">
        <f>SUM(J14:J17)</f>
        <v>15323177</v>
      </c>
      <c r="K18" s="124">
        <f>SUM(K14:K17)</f>
        <v>54714303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124">
        <f>IF(J13&gt;J18,J13-J18,0)</f>
        <v>20519730.180000007</v>
      </c>
      <c r="K19" s="124">
        <f>IF(K13&gt;K18,K13-K18,0)</f>
        <v>0</v>
      </c>
    </row>
    <row r="20" spans="1:16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124">
        <f>IF(J18&gt;J13,J18-J13,0)</f>
        <v>0</v>
      </c>
      <c r="K20" s="124">
        <f>IF(K18&gt;K13,K18-K13,0)</f>
        <v>7359474.655302942</v>
      </c>
      <c r="P20" s="117"/>
    </row>
    <row r="21" spans="1:11" ht="12.75">
      <c r="A21" s="207" t="s">
        <v>133</v>
      </c>
      <c r="B21" s="223"/>
      <c r="C21" s="223"/>
      <c r="D21" s="223"/>
      <c r="E21" s="223"/>
      <c r="F21" s="223"/>
      <c r="G21" s="223"/>
      <c r="H21" s="223"/>
      <c r="I21" s="258"/>
      <c r="J21" s="258"/>
      <c r="K21" s="259"/>
    </row>
    <row r="22" spans="1:11" ht="12.75">
      <c r="A22" s="186" t="s">
        <v>147</v>
      </c>
      <c r="B22" s="187"/>
      <c r="C22" s="187"/>
      <c r="D22" s="187"/>
      <c r="E22" s="187"/>
      <c r="F22" s="187"/>
      <c r="G22" s="187"/>
      <c r="H22" s="187"/>
      <c r="I22" s="1">
        <v>15</v>
      </c>
      <c r="J22" s="7">
        <v>63600</v>
      </c>
      <c r="K22" s="7"/>
    </row>
    <row r="23" spans="1:11" ht="12.75">
      <c r="A23" s="186" t="s">
        <v>148</v>
      </c>
      <c r="B23" s="187"/>
      <c r="C23" s="187"/>
      <c r="D23" s="187"/>
      <c r="E23" s="187"/>
      <c r="F23" s="187"/>
      <c r="G23" s="187"/>
      <c r="H23" s="187"/>
      <c r="I23" s="1">
        <v>16</v>
      </c>
      <c r="J23" s="7"/>
      <c r="K23" s="7"/>
    </row>
    <row r="24" spans="1:11" ht="12.75">
      <c r="A24" s="186" t="s">
        <v>149</v>
      </c>
      <c r="B24" s="187"/>
      <c r="C24" s="187"/>
      <c r="D24" s="187"/>
      <c r="E24" s="187"/>
      <c r="F24" s="187"/>
      <c r="G24" s="187"/>
      <c r="H24" s="187"/>
      <c r="I24" s="1">
        <v>17</v>
      </c>
      <c r="J24" s="7"/>
      <c r="K24" s="7"/>
    </row>
    <row r="25" spans="1:11" ht="12.75">
      <c r="A25" s="186" t="s">
        <v>150</v>
      </c>
      <c r="B25" s="187"/>
      <c r="C25" s="187"/>
      <c r="D25" s="187"/>
      <c r="E25" s="187"/>
      <c r="F25" s="187"/>
      <c r="G25" s="187"/>
      <c r="H25" s="187"/>
      <c r="I25" s="1">
        <v>18</v>
      </c>
      <c r="J25" s="7"/>
      <c r="K25" s="7"/>
    </row>
    <row r="26" spans="1:11" ht="12.75">
      <c r="A26" s="186" t="s">
        <v>151</v>
      </c>
      <c r="B26" s="187"/>
      <c r="C26" s="187"/>
      <c r="D26" s="187"/>
      <c r="E26" s="187"/>
      <c r="F26" s="187"/>
      <c r="G26" s="187"/>
      <c r="H26" s="187"/>
      <c r="I26" s="1">
        <v>19</v>
      </c>
      <c r="J26" s="7"/>
      <c r="K26" s="7"/>
    </row>
    <row r="27" spans="1:11" ht="12.75">
      <c r="A27" s="204" t="s">
        <v>137</v>
      </c>
      <c r="B27" s="205"/>
      <c r="C27" s="205"/>
      <c r="D27" s="205"/>
      <c r="E27" s="205"/>
      <c r="F27" s="205"/>
      <c r="G27" s="205"/>
      <c r="H27" s="205"/>
      <c r="I27" s="1">
        <v>20</v>
      </c>
      <c r="J27" s="124">
        <f>SUM(J22:J26)</f>
        <v>63600</v>
      </c>
      <c r="K27" s="124">
        <f>SUM(K22:K26)</f>
        <v>0</v>
      </c>
    </row>
    <row r="28" spans="1:11" ht="12.75">
      <c r="A28" s="186" t="s">
        <v>101</v>
      </c>
      <c r="B28" s="187"/>
      <c r="C28" s="187"/>
      <c r="D28" s="187"/>
      <c r="E28" s="187"/>
      <c r="F28" s="187"/>
      <c r="G28" s="187"/>
      <c r="H28" s="187"/>
      <c r="I28" s="1">
        <v>21</v>
      </c>
      <c r="J28" s="7">
        <v>5770333</v>
      </c>
      <c r="K28" s="7">
        <v>52367</v>
      </c>
    </row>
    <row r="29" spans="1:11" ht="12.75">
      <c r="A29" s="186" t="s">
        <v>102</v>
      </c>
      <c r="B29" s="187"/>
      <c r="C29" s="187"/>
      <c r="D29" s="187"/>
      <c r="E29" s="187"/>
      <c r="F29" s="187"/>
      <c r="G29" s="187"/>
      <c r="H29" s="187"/>
      <c r="I29" s="1">
        <v>22</v>
      </c>
      <c r="J29" s="7"/>
      <c r="K29" s="7"/>
    </row>
    <row r="30" spans="1:11" ht="12.75">
      <c r="A30" s="186" t="s">
        <v>10</v>
      </c>
      <c r="B30" s="187"/>
      <c r="C30" s="187"/>
      <c r="D30" s="187"/>
      <c r="E30" s="187"/>
      <c r="F30" s="187"/>
      <c r="G30" s="187"/>
      <c r="H30" s="187"/>
      <c r="I30" s="1">
        <v>23</v>
      </c>
      <c r="J30" s="7">
        <v>2191684</v>
      </c>
      <c r="K30" s="7">
        <v>2746158</v>
      </c>
    </row>
    <row r="31" spans="1:13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124">
        <f>SUM(J28:J30)</f>
        <v>7962017</v>
      </c>
      <c r="K31" s="124">
        <f>SUM(K28:K30)</f>
        <v>2798525</v>
      </c>
      <c r="M31" s="117"/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124">
        <f>IF(J27&gt;J31,J27-J31,0)</f>
        <v>0</v>
      </c>
      <c r="K32" s="124">
        <f>IF(K27&gt;K31,K27-K31,0)</f>
        <v>0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124">
        <f>IF(J31&gt;J27,J31-J27,0)</f>
        <v>7898417</v>
      </c>
      <c r="K33" s="124">
        <f>IF(K31&gt;K27,K31-K27,0)</f>
        <v>2798525</v>
      </c>
    </row>
    <row r="34" spans="1:11" ht="12.75">
      <c r="A34" s="207" t="s">
        <v>134</v>
      </c>
      <c r="B34" s="223"/>
      <c r="C34" s="223"/>
      <c r="D34" s="223"/>
      <c r="E34" s="223"/>
      <c r="F34" s="223"/>
      <c r="G34" s="223"/>
      <c r="H34" s="223"/>
      <c r="I34" s="258"/>
      <c r="J34" s="258"/>
      <c r="K34" s="259"/>
    </row>
    <row r="35" spans="1:11" ht="12.75">
      <c r="A35" s="186" t="s">
        <v>143</v>
      </c>
      <c r="B35" s="187"/>
      <c r="C35" s="187"/>
      <c r="D35" s="187"/>
      <c r="E35" s="187"/>
      <c r="F35" s="187"/>
      <c r="G35" s="187"/>
      <c r="H35" s="187"/>
      <c r="I35" s="1">
        <v>27</v>
      </c>
      <c r="J35" s="7"/>
      <c r="K35" s="7"/>
    </row>
    <row r="36" spans="1:11" ht="12.75">
      <c r="A36" s="186" t="s">
        <v>23</v>
      </c>
      <c r="B36" s="187"/>
      <c r="C36" s="187"/>
      <c r="D36" s="187"/>
      <c r="E36" s="187"/>
      <c r="F36" s="187"/>
      <c r="G36" s="187"/>
      <c r="H36" s="187"/>
      <c r="I36" s="1">
        <v>28</v>
      </c>
      <c r="J36" s="7">
        <v>4018543</v>
      </c>
      <c r="K36" s="7">
        <v>8119426.689999938</v>
      </c>
    </row>
    <row r="37" spans="1:11" ht="12.75">
      <c r="A37" s="186" t="s">
        <v>24</v>
      </c>
      <c r="B37" s="187"/>
      <c r="C37" s="187"/>
      <c r="D37" s="187"/>
      <c r="E37" s="187"/>
      <c r="F37" s="187"/>
      <c r="G37" s="187"/>
      <c r="H37" s="187"/>
      <c r="I37" s="1">
        <v>29</v>
      </c>
      <c r="J37" s="7"/>
      <c r="K37" s="7"/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124">
        <f>SUM(J35:J37)</f>
        <v>4018543</v>
      </c>
      <c r="K38" s="124">
        <f>SUM(K35:K37)</f>
        <v>8119426.689999938</v>
      </c>
    </row>
    <row r="39" spans="1:11" ht="12.75">
      <c r="A39" s="186" t="s">
        <v>25</v>
      </c>
      <c r="B39" s="187"/>
      <c r="C39" s="187"/>
      <c r="D39" s="187"/>
      <c r="E39" s="187"/>
      <c r="F39" s="187"/>
      <c r="G39" s="187"/>
      <c r="H39" s="187"/>
      <c r="I39" s="1">
        <v>31</v>
      </c>
      <c r="J39" s="7">
        <v>14759265</v>
      </c>
      <c r="K39" s="7"/>
    </row>
    <row r="40" spans="1:11" ht="12.75">
      <c r="A40" s="186" t="s">
        <v>26</v>
      </c>
      <c r="B40" s="187"/>
      <c r="C40" s="187"/>
      <c r="D40" s="187"/>
      <c r="E40" s="187"/>
      <c r="F40" s="187"/>
      <c r="G40" s="187"/>
      <c r="H40" s="187"/>
      <c r="I40" s="1">
        <v>32</v>
      </c>
      <c r="J40" s="7"/>
      <c r="K40" s="7"/>
    </row>
    <row r="41" spans="1:11" ht="12.75">
      <c r="A41" s="186" t="s">
        <v>27</v>
      </c>
      <c r="B41" s="187"/>
      <c r="C41" s="187"/>
      <c r="D41" s="187"/>
      <c r="E41" s="187"/>
      <c r="F41" s="187"/>
      <c r="G41" s="187"/>
      <c r="H41" s="187"/>
      <c r="I41" s="1">
        <v>33</v>
      </c>
      <c r="J41" s="7"/>
      <c r="K41" s="7"/>
    </row>
    <row r="42" spans="1:11" ht="12.75">
      <c r="A42" s="186" t="s">
        <v>28</v>
      </c>
      <c r="B42" s="187"/>
      <c r="C42" s="187"/>
      <c r="D42" s="187"/>
      <c r="E42" s="187"/>
      <c r="F42" s="187"/>
      <c r="G42" s="187"/>
      <c r="H42" s="187"/>
      <c r="I42" s="1">
        <v>34</v>
      </c>
      <c r="J42" s="7"/>
      <c r="K42" s="7"/>
    </row>
    <row r="43" spans="1:11" ht="12.75">
      <c r="A43" s="186" t="s">
        <v>29</v>
      </c>
      <c r="B43" s="187"/>
      <c r="C43" s="187"/>
      <c r="D43" s="187"/>
      <c r="E43" s="187"/>
      <c r="F43" s="187"/>
      <c r="G43" s="187"/>
      <c r="H43" s="187"/>
      <c r="I43" s="1">
        <v>35</v>
      </c>
      <c r="J43" s="7"/>
      <c r="K43" s="7"/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124">
        <f>SUM(J39:J43)</f>
        <v>14759265</v>
      </c>
      <c r="K44" s="124">
        <f>SUM(K39:K43)</f>
        <v>0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124">
        <f>IF(J38&gt;J44,J38-J44,0)</f>
        <v>0</v>
      </c>
      <c r="K45" s="124">
        <f>IF(K38&gt;K44,K38-K44,0)</f>
        <v>8119426.689999938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124">
        <f>IF(J44&gt;J38,J44-J38,0)</f>
        <v>10740722</v>
      </c>
      <c r="K46" s="124">
        <f>IF(K44&gt;K38,K44-K38,0)</f>
        <v>0</v>
      </c>
    </row>
    <row r="47" spans="1:11" ht="12.75">
      <c r="A47" s="186" t="s">
        <v>61</v>
      </c>
      <c r="B47" s="187"/>
      <c r="C47" s="187"/>
      <c r="D47" s="187"/>
      <c r="E47" s="187"/>
      <c r="F47" s="187"/>
      <c r="G47" s="187"/>
      <c r="H47" s="187"/>
      <c r="I47" s="1">
        <v>39</v>
      </c>
      <c r="J47" s="124">
        <f>IF(J19-J20+J32-J33+J45-J46&gt;0,J19-J20+J32-J33+J45-J46,0)</f>
        <v>1880591.1800000072</v>
      </c>
      <c r="K47" s="124">
        <f>IF(K19-K20+K32-K33+K45-K46&gt;0,K19-K20+K32-K33+K45-K46,0)</f>
        <v>0</v>
      </c>
    </row>
    <row r="48" spans="1:11" ht="12.75">
      <c r="A48" s="186" t="s">
        <v>62</v>
      </c>
      <c r="B48" s="187"/>
      <c r="C48" s="187"/>
      <c r="D48" s="187"/>
      <c r="E48" s="187"/>
      <c r="F48" s="187"/>
      <c r="G48" s="187"/>
      <c r="H48" s="187"/>
      <c r="I48" s="1">
        <v>40</v>
      </c>
      <c r="J48" s="124">
        <f>IF(J20-J19+J33-J32+J46-J45&gt;0,J20-J19+J33-J32+J46-J45,0)</f>
        <v>0</v>
      </c>
      <c r="K48" s="124">
        <f>IF(K20-K19+K33-K32+K46-K45&gt;0,K20-K19+K33-K32+K46-K45,0)</f>
        <v>2038572.9653030038</v>
      </c>
    </row>
    <row r="49" spans="1:11" ht="12.75">
      <c r="A49" s="186" t="s">
        <v>135</v>
      </c>
      <c r="B49" s="187"/>
      <c r="C49" s="187"/>
      <c r="D49" s="187"/>
      <c r="E49" s="187"/>
      <c r="F49" s="187"/>
      <c r="G49" s="187"/>
      <c r="H49" s="187"/>
      <c r="I49" s="1">
        <v>41</v>
      </c>
      <c r="J49" s="7">
        <v>3468990</v>
      </c>
      <c r="K49" s="7">
        <v>5349581</v>
      </c>
    </row>
    <row r="50" spans="1:14" ht="12.75">
      <c r="A50" s="186" t="s">
        <v>144</v>
      </c>
      <c r="B50" s="187"/>
      <c r="C50" s="187"/>
      <c r="D50" s="187"/>
      <c r="E50" s="187"/>
      <c r="F50" s="187"/>
      <c r="G50" s="187"/>
      <c r="H50" s="187"/>
      <c r="I50" s="1">
        <v>42</v>
      </c>
      <c r="J50" s="5">
        <f>+J45+J32+J19</f>
        <v>20519730.180000007</v>
      </c>
      <c r="K50" s="5">
        <f>+K45+K32+K19</f>
        <v>8119426.689999938</v>
      </c>
      <c r="N50" s="117"/>
    </row>
    <row r="51" spans="1:11" ht="12.75">
      <c r="A51" s="186" t="s">
        <v>145</v>
      </c>
      <c r="B51" s="187"/>
      <c r="C51" s="187"/>
      <c r="D51" s="187"/>
      <c r="E51" s="187"/>
      <c r="F51" s="187"/>
      <c r="G51" s="187"/>
      <c r="H51" s="187"/>
      <c r="I51" s="1">
        <v>43</v>
      </c>
      <c r="J51" s="5">
        <f>+J20+J33+J46</f>
        <v>18639139</v>
      </c>
      <c r="K51" s="5">
        <f>+K20+K33+K46</f>
        <v>10157999.655302942</v>
      </c>
    </row>
    <row r="52" spans="1:13" ht="12.75">
      <c r="A52" s="228" t="s">
        <v>146</v>
      </c>
      <c r="B52" s="229"/>
      <c r="C52" s="229"/>
      <c r="D52" s="229"/>
      <c r="E52" s="229"/>
      <c r="F52" s="229"/>
      <c r="G52" s="229"/>
      <c r="H52" s="229"/>
      <c r="I52" s="4">
        <v>44</v>
      </c>
      <c r="J52" s="126">
        <f>J49+J50-J51</f>
        <v>5349581.180000007</v>
      </c>
      <c r="K52" s="126">
        <f>K49+K50-K51</f>
        <v>3311008.034696996</v>
      </c>
      <c r="M52" s="117"/>
    </row>
    <row r="54" ht="12.75">
      <c r="N54" s="117"/>
    </row>
    <row r="55" spans="11:14" ht="12.75">
      <c r="K55" s="117"/>
      <c r="N55" s="117"/>
    </row>
    <row r="56" spans="11:14" ht="12.75">
      <c r="K56" s="117"/>
      <c r="N56" s="117"/>
    </row>
    <row r="57" spans="10:14" ht="12.75">
      <c r="J57" s="117"/>
      <c r="K57" s="117"/>
      <c r="N57" s="117"/>
    </row>
    <row r="58" spans="10:11" ht="12.75">
      <c r="J58" s="117"/>
      <c r="K58" s="117"/>
    </row>
    <row r="59" spans="11:12" ht="12.75">
      <c r="K59" s="117"/>
      <c r="L59" s="117"/>
    </row>
    <row r="61" spans="10:11" ht="12.75">
      <c r="J61" s="117"/>
      <c r="K61" s="117"/>
    </row>
  </sheetData>
  <sheetProtection/>
  <mergeCells count="52"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27:H27"/>
    <mergeCell ref="A31:H31"/>
    <mergeCell ref="A28:H28"/>
    <mergeCell ref="A29:H29"/>
    <mergeCell ref="A30:H30"/>
    <mergeCell ref="A34:K34"/>
    <mergeCell ref="A22:H22"/>
    <mergeCell ref="A16:H16"/>
    <mergeCell ref="A18:H18"/>
    <mergeCell ref="A21:K21"/>
    <mergeCell ref="A25:H25"/>
    <mergeCell ref="A26:H26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</mergeCells>
  <dataValidations count="3">
    <dataValidation type="whole" operator="notEqual" allowBlank="1" showInputMessage="1" showErrorMessage="1" errorTitle="Pogrešan unos" error="Mogu se unijeti samo cjelobrojne vrijednosti." sqref="J28:K30 K9:K11 J35:K37 J39:K43 K7 J9:J12 J22:K26 J14:K17 J49:K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52:K52 J27:K27 J8:K8 J44:K48 K12:K13 J13 J31:K33 J18:K20">
      <formula1>0</formula1>
    </dataValidation>
    <dataValidation allowBlank="1" sqref="J50:K51 J7"/>
  </dataValidations>
  <printOptions/>
  <pageMargins left="0.75" right="0.75" top="1" bottom="1" header="0.5" footer="0.5"/>
  <pageSetup horizontalDpi="600" verticalDpi="600" orientation="portrait" paperSize="9" scale="83" r:id="rId1"/>
  <ignoredErrors>
    <ignoredError sqref="K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M18" sqref="M18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0" width="10.421875" style="68" customWidth="1"/>
    <col min="11" max="11" width="10.140625" style="68" bestFit="1" customWidth="1"/>
    <col min="12" max="12" width="13.7109375" style="68" customWidth="1"/>
    <col min="13" max="13" width="14.57421875" style="68" customWidth="1"/>
    <col min="14" max="16384" width="9.140625" style="68" customWidth="1"/>
  </cols>
  <sheetData>
    <row r="1" spans="1:12" ht="12.75">
      <c r="A1" s="266" t="s">
        <v>247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7"/>
    </row>
    <row r="2" spans="1:12" ht="15.75">
      <c r="A2" s="42"/>
      <c r="B2" s="66"/>
      <c r="C2" s="272" t="s">
        <v>248</v>
      </c>
      <c r="D2" s="272"/>
      <c r="E2" s="69">
        <v>41275</v>
      </c>
      <c r="F2" s="43" t="s">
        <v>216</v>
      </c>
      <c r="G2" s="273">
        <v>41639</v>
      </c>
      <c r="H2" s="274"/>
      <c r="I2" s="66"/>
      <c r="J2" s="66"/>
      <c r="K2" s="66"/>
      <c r="L2" s="70"/>
    </row>
    <row r="3" spans="1:11" ht="23.25">
      <c r="A3" s="275" t="s">
        <v>50</v>
      </c>
      <c r="B3" s="275"/>
      <c r="C3" s="275"/>
      <c r="D3" s="275"/>
      <c r="E3" s="275"/>
      <c r="F3" s="275"/>
      <c r="G3" s="275"/>
      <c r="H3" s="275"/>
      <c r="I3" s="72" t="s">
        <v>271</v>
      </c>
      <c r="J3" s="73" t="s">
        <v>124</v>
      </c>
      <c r="K3" s="73" t="s">
        <v>125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75">
        <v>2</v>
      </c>
      <c r="J4" s="74" t="s">
        <v>249</v>
      </c>
      <c r="K4" s="74" t="s">
        <v>250</v>
      </c>
    </row>
    <row r="5" spans="1:11" ht="12.75">
      <c r="A5" s="268" t="s">
        <v>251</v>
      </c>
      <c r="B5" s="269"/>
      <c r="C5" s="269"/>
      <c r="D5" s="269"/>
      <c r="E5" s="269"/>
      <c r="F5" s="269"/>
      <c r="G5" s="269"/>
      <c r="H5" s="269"/>
      <c r="I5" s="44">
        <v>1</v>
      </c>
      <c r="J5" s="6">
        <v>270904000</v>
      </c>
      <c r="K5" s="6">
        <v>270904000</v>
      </c>
    </row>
    <row r="6" spans="1:11" ht="12.75">
      <c r="A6" s="268" t="s">
        <v>252</v>
      </c>
      <c r="B6" s="269"/>
      <c r="C6" s="269"/>
      <c r="D6" s="269"/>
      <c r="E6" s="269"/>
      <c r="F6" s="269"/>
      <c r="G6" s="269"/>
      <c r="H6" s="269"/>
      <c r="I6" s="44">
        <v>2</v>
      </c>
      <c r="J6" s="7">
        <v>85140629</v>
      </c>
      <c r="K6" s="7"/>
    </row>
    <row r="7" spans="1:11" ht="12.75">
      <c r="A7" s="268" t="s">
        <v>253</v>
      </c>
      <c r="B7" s="269"/>
      <c r="C7" s="269"/>
      <c r="D7" s="269"/>
      <c r="E7" s="269"/>
      <c r="F7" s="269"/>
      <c r="G7" s="269"/>
      <c r="H7" s="269"/>
      <c r="I7" s="44">
        <v>3</v>
      </c>
      <c r="J7" s="7">
        <v>14313032</v>
      </c>
      <c r="K7" s="7">
        <v>-34512035.82</v>
      </c>
    </row>
    <row r="8" spans="1:11" ht="12.75">
      <c r="A8" s="268" t="s">
        <v>254</v>
      </c>
      <c r="B8" s="269"/>
      <c r="C8" s="269"/>
      <c r="D8" s="269"/>
      <c r="E8" s="269"/>
      <c r="F8" s="269"/>
      <c r="G8" s="269"/>
      <c r="H8" s="269"/>
      <c r="I8" s="44">
        <v>4</v>
      </c>
      <c r="J8" s="7"/>
      <c r="K8" s="7"/>
    </row>
    <row r="9" spans="1:11" ht="12.75">
      <c r="A9" s="268" t="s">
        <v>255</v>
      </c>
      <c r="B9" s="269"/>
      <c r="C9" s="269"/>
      <c r="D9" s="269"/>
      <c r="E9" s="269"/>
      <c r="F9" s="269"/>
      <c r="G9" s="269"/>
      <c r="H9" s="269"/>
      <c r="I9" s="44">
        <v>5</v>
      </c>
      <c r="J9" s="7">
        <v>-137744697</v>
      </c>
      <c r="K9" s="7">
        <v>-193490853</v>
      </c>
    </row>
    <row r="10" spans="1:11" ht="12.75">
      <c r="A10" s="268" t="s">
        <v>256</v>
      </c>
      <c r="B10" s="269"/>
      <c r="C10" s="269"/>
      <c r="D10" s="269"/>
      <c r="E10" s="269"/>
      <c r="F10" s="269"/>
      <c r="G10" s="269"/>
      <c r="H10" s="269"/>
      <c r="I10" s="44">
        <v>6</v>
      </c>
      <c r="J10" s="7">
        <v>40035695</v>
      </c>
      <c r="K10" s="7">
        <f>39094374-K12</f>
        <v>39092549</v>
      </c>
    </row>
    <row r="11" spans="1:11" ht="12.75">
      <c r="A11" s="268" t="s">
        <v>257</v>
      </c>
      <c r="B11" s="269"/>
      <c r="C11" s="269"/>
      <c r="D11" s="269"/>
      <c r="E11" s="269"/>
      <c r="F11" s="269"/>
      <c r="G11" s="269"/>
      <c r="H11" s="269"/>
      <c r="I11" s="44">
        <v>7</v>
      </c>
      <c r="J11" s="7"/>
      <c r="K11" s="7"/>
    </row>
    <row r="12" spans="1:11" ht="12.75">
      <c r="A12" s="268" t="s">
        <v>258</v>
      </c>
      <c r="B12" s="269"/>
      <c r="C12" s="269"/>
      <c r="D12" s="269"/>
      <c r="E12" s="269"/>
      <c r="F12" s="269"/>
      <c r="G12" s="269"/>
      <c r="H12" s="269"/>
      <c r="I12" s="44">
        <v>8</v>
      </c>
      <c r="J12" s="7">
        <v>-987093</v>
      </c>
      <c r="K12" s="7">
        <v>1825</v>
      </c>
    </row>
    <row r="13" spans="1:11" ht="12.75">
      <c r="A13" s="268" t="s">
        <v>259</v>
      </c>
      <c r="B13" s="269"/>
      <c r="C13" s="269"/>
      <c r="D13" s="269"/>
      <c r="E13" s="269"/>
      <c r="F13" s="269"/>
      <c r="G13" s="269"/>
      <c r="H13" s="269"/>
      <c r="I13" s="44">
        <v>9</v>
      </c>
      <c r="J13" s="7"/>
      <c r="K13" s="7"/>
    </row>
    <row r="14" spans="1:12" ht="12.75">
      <c r="A14" s="270" t="s">
        <v>260</v>
      </c>
      <c r="B14" s="271"/>
      <c r="C14" s="271"/>
      <c r="D14" s="271"/>
      <c r="E14" s="271"/>
      <c r="F14" s="271"/>
      <c r="G14" s="271"/>
      <c r="H14" s="271"/>
      <c r="I14" s="44">
        <v>10</v>
      </c>
      <c r="J14" s="124">
        <f>SUM(J5:J13)</f>
        <v>271661566</v>
      </c>
      <c r="K14" s="124">
        <f>SUM(K5:K13)</f>
        <v>81995485.18</v>
      </c>
      <c r="L14" s="122"/>
    </row>
    <row r="15" spans="1:11" ht="12.75">
      <c r="A15" s="268" t="s">
        <v>261</v>
      </c>
      <c r="B15" s="269"/>
      <c r="C15" s="269"/>
      <c r="D15" s="269"/>
      <c r="E15" s="269"/>
      <c r="F15" s="269"/>
      <c r="G15" s="269"/>
      <c r="H15" s="269"/>
      <c r="I15" s="44">
        <v>11</v>
      </c>
      <c r="J15" s="7"/>
      <c r="K15" s="7"/>
    </row>
    <row r="16" spans="1:11" ht="12.75">
      <c r="A16" s="268" t="s">
        <v>262</v>
      </c>
      <c r="B16" s="269"/>
      <c r="C16" s="269"/>
      <c r="D16" s="269"/>
      <c r="E16" s="269"/>
      <c r="F16" s="269"/>
      <c r="G16" s="269"/>
      <c r="H16" s="269"/>
      <c r="I16" s="44">
        <v>12</v>
      </c>
      <c r="J16" s="7"/>
      <c r="K16" s="7"/>
    </row>
    <row r="17" spans="1:13" ht="12.75">
      <c r="A17" s="268" t="s">
        <v>263</v>
      </c>
      <c r="B17" s="269"/>
      <c r="C17" s="269"/>
      <c r="D17" s="269"/>
      <c r="E17" s="269"/>
      <c r="F17" s="269"/>
      <c r="G17" s="269"/>
      <c r="H17" s="269"/>
      <c r="I17" s="44">
        <v>13</v>
      </c>
      <c r="J17" s="7"/>
      <c r="K17" s="7"/>
      <c r="M17" s="122"/>
    </row>
    <row r="18" spans="1:11" ht="12.75">
      <c r="A18" s="268" t="s">
        <v>264</v>
      </c>
      <c r="B18" s="269"/>
      <c r="C18" s="269"/>
      <c r="D18" s="269"/>
      <c r="E18" s="269"/>
      <c r="F18" s="269"/>
      <c r="G18" s="269"/>
      <c r="H18" s="269"/>
      <c r="I18" s="44">
        <v>14</v>
      </c>
      <c r="J18" s="7"/>
      <c r="K18" s="7"/>
    </row>
    <row r="19" spans="1:11" ht="12.75">
      <c r="A19" s="268" t="s">
        <v>265</v>
      </c>
      <c r="B19" s="269"/>
      <c r="C19" s="269"/>
      <c r="D19" s="269"/>
      <c r="E19" s="269"/>
      <c r="F19" s="269"/>
      <c r="G19" s="269"/>
      <c r="H19" s="269"/>
      <c r="I19" s="44">
        <v>15</v>
      </c>
      <c r="J19" s="7"/>
      <c r="K19" s="7"/>
    </row>
    <row r="20" spans="1:11" ht="12.75">
      <c r="A20" s="268" t="s">
        <v>266</v>
      </c>
      <c r="B20" s="269"/>
      <c r="C20" s="269"/>
      <c r="D20" s="269"/>
      <c r="E20" s="269"/>
      <c r="F20" s="269"/>
      <c r="G20" s="269"/>
      <c r="H20" s="269"/>
      <c r="I20" s="44">
        <v>16</v>
      </c>
      <c r="J20" s="7"/>
      <c r="K20" s="7"/>
    </row>
    <row r="21" spans="1:13" ht="12.75">
      <c r="A21" s="270" t="s">
        <v>267</v>
      </c>
      <c r="B21" s="271"/>
      <c r="C21" s="271"/>
      <c r="D21" s="271"/>
      <c r="E21" s="271"/>
      <c r="F21" s="271"/>
      <c r="G21" s="271"/>
      <c r="H21" s="271"/>
      <c r="I21" s="44">
        <v>17</v>
      </c>
      <c r="J21" s="126">
        <f>SUM(J15:J20)</f>
        <v>0</v>
      </c>
      <c r="K21" s="126">
        <f>SUM(K15:K20)</f>
        <v>0</v>
      </c>
      <c r="M21" s="122"/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9" t="s">
        <v>268</v>
      </c>
      <c r="B23" s="280"/>
      <c r="C23" s="280"/>
      <c r="D23" s="280"/>
      <c r="E23" s="280"/>
      <c r="F23" s="280"/>
      <c r="G23" s="280"/>
      <c r="H23" s="280"/>
      <c r="I23" s="46">
        <v>18</v>
      </c>
      <c r="J23" s="45"/>
      <c r="K23" s="45"/>
    </row>
    <row r="24" spans="1:11" ht="17.25" customHeight="1">
      <c r="A24" s="285" t="s">
        <v>269</v>
      </c>
      <c r="B24" s="286"/>
      <c r="C24" s="286"/>
      <c r="D24" s="286"/>
      <c r="E24" s="286"/>
      <c r="F24" s="286"/>
      <c r="G24" s="286"/>
      <c r="H24" s="286"/>
      <c r="I24" s="47">
        <v>19</v>
      </c>
      <c r="J24" s="71"/>
      <c r="K24" s="71"/>
    </row>
    <row r="25" spans="1:11" ht="30" customHeight="1">
      <c r="A25" s="277" t="s">
        <v>270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6 J5:J13 K11:K13 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25" sqref="M2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246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276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2014-04-30T08:23:25Z</cp:lastPrinted>
  <dcterms:created xsi:type="dcterms:W3CDTF">2008-10-17T11:51:54Z</dcterms:created>
  <dcterms:modified xsi:type="dcterms:W3CDTF">2014-04-30T08:23:46Z</dcterms:modified>
  <cp:category/>
  <cp:version/>
  <cp:contentType/>
  <cp:contentStatus/>
</cp:coreProperties>
</file>