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'Bilanca'!$A$1:$N$123</definedName>
    <definedName name="_xlnm.Print_Area" localSheetId="3">'NT_I'!$A$1:$K$53</definedName>
    <definedName name="_xlnm.Print_Area" localSheetId="0">'OPĆI PODACI'!$A$1:$I$64</definedName>
    <definedName name="_xlnm.Print_Area" localSheetId="4">'PK'!$A$1:$K$27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<sst xmlns="http://schemas.openxmlformats.org/spreadsheetml/2006/main" count="336" uniqueCount="306">
  <si>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</si>
  <si>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</si>
  <si>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</si>
  <si>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</si>
  <si>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</si>
  <si>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</si>
  <si>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</si>
  <si>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</si>
  <si>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</si>
  <si>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</si>
  <si>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</si>
  <si>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</si>
  <si>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</si>
  <si>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</si>
  <si>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</si>
  <si>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</si>
  <si>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</si>
  <si>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</si>
  <si>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</si>
  <si>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</si>
  <si>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</si>
  <si>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</si>
  <si>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</si>
  <si>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</si>
  <si>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</si>
  <si>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</si>
  <si>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</si>
  <si>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</si>
  <si>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</si>
  <si>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</si>
  <si>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</si>
  <si>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</si>
  <si>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</si>
  <si>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</si>
  <si>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</si>
  <si>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</si>
  <si>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</si>
  <si>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</si>
  <si>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</si>
  <si>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</si>
  <si>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</si>
  <si>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</si>
  <si>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</si>
  <si>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</si>
  <si>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</si>
  <si>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</si>
  <si>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</si>
  <si>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</si>
  <si>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</si>
  <si>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</si>
  <si>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</si>
  <si>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</si>
  <si>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</si>
  <si>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</si>
  <si>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</si>
  <si>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</si>
  <si>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</si>
  <si>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</si>
  <si>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</si>
  <si>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</si>
  <si>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</si>
  <si>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</si>
  <si>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</si>
  <si>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</si>
  <si>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</si>
  <si>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</si>
  <si>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</si>
  <si>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</si>
  <si>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</si>
  <si>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</si>
  <si>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</si>
  <si>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</si>
  <si>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</si>
  <si>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</si>
  <si>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</si>
  <si>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</si>
  <si>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</si>
  <si>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</si>
  <si>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</si>
  <si>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</si>
  <si>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</si>
  <si>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</si>
  <si>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</si>
  <si>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</si>
  <si>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</si>
  <si>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</si>
  <si>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</si>
  <si>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</si>
  <si>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</si>
  <si>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</si>
  <si>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</si>
  <si>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</si>
  <si>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</si>
  <si>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</si>
  <si>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</si>
  <si>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</si>
  <si>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</si>
  <si>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</si>
  <si>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</si>
  <si>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</si>
  <si>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</si>
  <si>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</si>
  <si>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</si>
  <si>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</si>
  <si>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</si>
  <si>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</si>
  <si>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</si>
  <si>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</si>
  <si>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</si>
  <si>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</si>
  <si>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</si>
  <si>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</si>
  <si>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</si>
  <si>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</si>
  <si>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</si>
  <si>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</si>
  <si>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</si>
  <si>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</si>
  <si>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</si>
  <si>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</si>
  <si>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</si>
  <si>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</si>
  <si>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</si>
  <si>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</si>
  <si>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</si>
  <si>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</si>
  <si>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</si>
  <si>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</si>
  <si>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</si>
  <si>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</si>
  <si>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</si>
  <si>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</si>
  <si>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</si>
  <si>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</si>
  <si>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</si>
  <si>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</si>
  <si>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</si>
  <si>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</si>
  <si>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</si>
  <si>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</si>
  <si>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</si>
  <si>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</si>
  <si>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</si>
  <si>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</si>
  <si>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</si>
  <si>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</si>
  <si>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</si>
  <si>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</si>
  <si>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</si>
  <si>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</si>
  <si>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</si>
  <si>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</si>
  <si>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</si>
  <si>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</si>
  <si>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</si>
  <si>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</si>
  <si>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</si>
  <si>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</si>
  <si>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</si>
  <si>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</si>
  <si>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</si>
  <si>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</si>
  <si>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</si>
  <si>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</si>
  <si>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</si>
  <si>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</si>
  <si>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</si>
  <si>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</si>
  <si>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</si>
  <si>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</si>
  <si>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</si>
  <si>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</si>
  <si>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</si>
  <si>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</si>
  <si>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</si>
  <si>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</si>
  <si>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</si>
  <si>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</si>
  <si>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</si>
  <si>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</si>
  <si>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</si>
  <si>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</si>
  <si>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</si>
  <si>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</si>
  <si>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</si>
  <si>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</si>
  <si>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</si>
  <si>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</si>
  <si>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</si>
  <si>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</si>
  <si>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</si>
  <si>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</si>
  <si>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</si>
  <si>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</si>
  <si>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</si>
  <si>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</si>
  <si>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</si>
  <si>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</si>
  <si>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</si>
  <si>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</si>
  <si>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</si>
  <si>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</si>
  <si>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</si>
  <si>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</si>
  <si>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</si>
  <si>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</si>
  <si>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</si>
  <si>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</si>
  <si>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</si>
  <si>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</si>
  <si>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</si>
  <si>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</si>
  <si>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</si>
  <si>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</si>
  <si>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</si>
  <si>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</si>
  <si>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</si>
  <si>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</si>
  <si>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</si>
  <si>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</si>
  <si>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</si>
  <si>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</si>
  <si>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</si>
  <si>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</si>
  <si>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</si>
  <si>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</si>
  <si>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</si>
  <si>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</si>
  <si>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</si>
  <si>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</si>
  <si>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</si>
  <si>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</si>
  <si>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</si>
  <si>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</si>
  <si>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</si>
  <si>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</si>
  <si>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</si>
  <si>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</si>
  <si>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</si>
  <si>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</si>
  <si>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</si>
  <si>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</si>
  <si>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</si>
  <si>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</si>
  <si>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</si>
  <si>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</si>
  <si>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</si>
  <si>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</si>
  <si>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</si>
  <si>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</si>
  <si>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</si>
  <si>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</si>
  <si>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</si>
  <si>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</si>
  <si>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</si>
  <si>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</si>
  <si>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</si>
  <si>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</si>
  <si>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</si>
  <si>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</si>
  <si>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</si>
  <si>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</si>
  <si>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</si>
  <si>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</si>
  <si>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(krajem izvještajnog razdoblja)</t>
  </si>
  <si>
    <t>NE</t>
  </si>
  <si>
    <t>01.01.2011.</t>
  </si>
  <si>
    <t>31.12.2011.</t>
  </si>
  <si>
    <t>stanje na dan 31.12.2011.</t>
  </si>
  <si>
    <t>u razdoblju 01.01.2011. do 31.12.2011.</t>
  </si>
  <si>
    <t>B)  DUGOTRAJNA IMOVINA (003+010+020+029+033)</t>
  </si>
  <si>
    <t>E)  UKUPNO AKTIVA (001+002+034+059)</t>
  </si>
  <si>
    <t>A)  KAPITAL I REZERVE (063+064+065+071+072+075+078)</t>
  </si>
  <si>
    <t>II. POSLOVNI RASHODI (115+116+120+124+125+126+129+130)</t>
  </si>
  <si>
    <t>I. POSLOVNI PRIHODI (112+113)</t>
  </si>
  <si>
    <t xml:space="preserve">    2. Materijalni troškovi (117 do 119)</t>
  </si>
  <si>
    <t xml:space="preserve">   3. Troškovi osoblja (121 do 123)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</si>
  <si>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</si>
  <si>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</si>
  <si>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</si>
  <si>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</si>
  <si>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</si>
  <si>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</si>
  <si>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Obveznik: INGRA d.d.</t>
  </si>
  <si>
    <t>Obveznik: INGRA  d.d.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</si>
  <si>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</si>
  <si>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</si>
  <si>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</si>
  <si>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</si>
  <si>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</si>
  <si>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</si>
  <si>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</si>
  <si>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7112</t>
  </si>
  <si>
    <t>Ivan Asić</t>
  </si>
  <si>
    <t>01/6102548</t>
  </si>
  <si>
    <t>01/6156394</t>
  </si>
  <si>
    <t>ingra@ingra.hr</t>
  </si>
  <si>
    <t>Igor Oppenheim</t>
  </si>
  <si>
    <t>Grad Zagreb</t>
  </si>
  <si>
    <t xml:space="preserve">Dokumentacija za objavu: </t>
  </si>
  <si>
    <t>2. Izvještaj poslovodstva</t>
  </si>
  <si>
    <t>3. Izjava osoba odgovornih za sastavljanje godišnjeg izvještaja,</t>
  </si>
  <si>
    <t>PDF</t>
  </si>
  <si>
    <t>4. Odluka nadležnog tijela (prijedlog) o utvrđivanju godišnjih financijskih izvještaja</t>
  </si>
  <si>
    <t>5. Odluka o prijedlogu raspodjele dobiti ili pokriću gubitka</t>
  </si>
  <si>
    <t xml:space="preserve">1. Revidirani godišnji financijski izvještaji s revizorskim izvješćem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</si>
</sst>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0" fillId="0" borderId="0" xfId="62" applyFont="1" applyBorder="1" applyAlignment="1">
      <alignment vertical="center"/>
      <protection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27" xfId="58" applyFont="1" applyBorder="1" applyAlignment="1" applyProtection="1">
      <alignment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Border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4" fillId="0" borderId="29" xfId="53" applyFill="1" applyBorder="1" applyAlignment="1" applyProtection="1">
      <alignment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4" fillId="0" borderId="29" xfId="53" applyFont="1" applyFill="1" applyBorder="1" applyAlignment="1" applyProtection="1">
      <alignment/>
      <protection hidden="1" locked="0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24" borderId="29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49" fontId="16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16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49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left" vertical="center"/>
      <protection hidden="1" locked="0"/>
    </xf>
    <xf numFmtId="1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24" borderId="31" xfId="0" applyFont="1" applyFill="1" applyBorder="1" applyAlignment="1" applyProtection="1">
      <alignment vertical="center" wrapText="1"/>
      <protection hidden="1"/>
    </xf>
    <xf numFmtId="0" fontId="7" fillId="24" borderId="32" xfId="0" applyFont="1" applyFill="1" applyBorder="1" applyAlignment="1" applyProtection="1">
      <alignment vertical="center" wrapText="1"/>
      <protection hidden="1"/>
    </xf>
    <xf numFmtId="0" fontId="7" fillId="24" borderId="33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4" xfId="0" applyFont="1" applyFill="1" applyBorder="1" applyAlignment="1" applyProtection="1">
      <alignment horizontal="center" vertical="center" wrapText="1"/>
      <protection hidden="1"/>
    </xf>
    <xf numFmtId="0" fontId="2" fillId="21" borderId="3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9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1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vertical="center"/>
    </xf>
    <xf numFmtId="0" fontId="0" fillId="2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2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0" fillId="20" borderId="33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25" borderId="31" xfId="0" applyFont="1" applyFill="1" applyBorder="1" applyAlignment="1" applyProtection="1">
      <alignment vertical="center" wrapText="1"/>
      <protection hidden="1"/>
    </xf>
    <xf numFmtId="0" fontId="7" fillId="25" borderId="32" xfId="0" applyFont="1" applyFill="1" applyBorder="1" applyAlignment="1" applyProtection="1">
      <alignment vertical="center" wrapText="1"/>
      <protection hidden="1"/>
    </xf>
    <xf numFmtId="0" fontId="7" fillId="25" borderId="33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20" borderId="32" xfId="0" applyFont="1" applyFill="1" applyBorder="1" applyAlignment="1">
      <alignment vertical="center" wrapText="1"/>
    </xf>
    <xf numFmtId="0" fontId="7" fillId="20" borderId="3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left" vertical="center" wrapText="1"/>
    </xf>
    <xf numFmtId="0" fontId="2" fillId="26" borderId="32" xfId="0" applyFont="1" applyFill="1" applyBorder="1" applyAlignment="1">
      <alignment horizontal="left" vertical="center" wrapText="1"/>
    </xf>
    <xf numFmtId="0" fontId="0" fillId="26" borderId="32" xfId="0" applyFont="1" applyFill="1" applyBorder="1" applyAlignment="1">
      <alignment vertical="center" wrapText="1"/>
    </xf>
    <xf numFmtId="0" fontId="0" fillId="26" borderId="3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1" xfId="0" applyFont="1" applyFill="1" applyBorder="1" applyAlignment="1" applyProtection="1">
      <alignment vertical="center" wrapText="1"/>
      <protection hidden="1"/>
    </xf>
    <xf numFmtId="0" fontId="6" fillId="24" borderId="32" xfId="0" applyFont="1" applyFill="1" applyBorder="1" applyAlignment="1" applyProtection="1">
      <alignment vertical="center" wrapText="1"/>
      <protection hidden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43">
      <selection activeCell="B59" sqref="B59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10.00390625" style="19" customWidth="1"/>
    <col min="6" max="6" width="9.140625" style="19" customWidth="1"/>
    <col min="7" max="7" width="17.574218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63" t="s">
        <v>206</v>
      </c>
      <c r="B1" s="163"/>
      <c r="C1" s="163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3" t="s">
        <v>207</v>
      </c>
      <c r="B2" s="183"/>
      <c r="C2" s="183"/>
      <c r="D2" s="184"/>
      <c r="E2" s="20" t="s">
        <v>266</v>
      </c>
      <c r="F2" s="21"/>
      <c r="G2" s="22" t="s">
        <v>208</v>
      </c>
      <c r="H2" s="20" t="s">
        <v>267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85" t="s">
        <v>209</v>
      </c>
      <c r="B4" s="185"/>
      <c r="C4" s="185"/>
      <c r="D4" s="185"/>
      <c r="E4" s="185"/>
      <c r="F4" s="185"/>
      <c r="G4" s="185"/>
      <c r="H4" s="185"/>
      <c r="I4" s="185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50" t="s">
        <v>210</v>
      </c>
      <c r="B6" s="151"/>
      <c r="C6" s="179" t="s">
        <v>285</v>
      </c>
      <c r="D6" s="180"/>
      <c r="E6" s="186"/>
      <c r="F6" s="186"/>
      <c r="G6" s="186"/>
      <c r="H6" s="186"/>
      <c r="I6" s="34"/>
      <c r="J6" s="18"/>
      <c r="K6" s="18"/>
      <c r="L6" s="18"/>
    </row>
    <row r="7" spans="1:12" ht="12.75">
      <c r="A7" s="35"/>
      <c r="B7" s="35"/>
      <c r="C7" s="40"/>
      <c r="D7" s="40"/>
      <c r="E7" s="186"/>
      <c r="F7" s="186"/>
      <c r="G7" s="186"/>
      <c r="H7" s="186"/>
      <c r="I7" s="34"/>
      <c r="J7" s="18"/>
      <c r="K7" s="18"/>
      <c r="L7" s="18"/>
    </row>
    <row r="8" spans="1:12" ht="12.75">
      <c r="A8" s="187" t="s">
        <v>211</v>
      </c>
      <c r="B8" s="188"/>
      <c r="C8" s="179" t="s">
        <v>286</v>
      </c>
      <c r="D8" s="180"/>
      <c r="E8" s="186"/>
      <c r="F8" s="186"/>
      <c r="G8" s="186"/>
      <c r="H8" s="186"/>
      <c r="I8" s="28"/>
      <c r="J8" s="18"/>
      <c r="K8" s="18"/>
      <c r="L8" s="18"/>
    </row>
    <row r="9" spans="1:12" ht="12.75">
      <c r="A9" s="36"/>
      <c r="B9" s="36"/>
      <c r="C9" s="103"/>
      <c r="D9" s="104"/>
      <c r="E9" s="27"/>
      <c r="F9" s="27"/>
      <c r="G9" s="27"/>
      <c r="H9" s="27"/>
      <c r="I9" s="27"/>
      <c r="J9" s="18"/>
      <c r="K9" s="18"/>
      <c r="L9" s="18"/>
    </row>
    <row r="10" spans="1:12" ht="12.75">
      <c r="A10" s="176" t="s">
        <v>212</v>
      </c>
      <c r="B10" s="177"/>
      <c r="C10" s="179" t="s">
        <v>287</v>
      </c>
      <c r="D10" s="180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78"/>
      <c r="B11" s="178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50" t="s">
        <v>213</v>
      </c>
      <c r="B12" s="151"/>
      <c r="C12" s="134" t="s">
        <v>288</v>
      </c>
      <c r="D12" s="174"/>
      <c r="E12" s="174"/>
      <c r="F12" s="174"/>
      <c r="G12" s="174"/>
      <c r="H12" s="174"/>
      <c r="I12" s="175"/>
      <c r="J12" s="18"/>
      <c r="K12" s="18"/>
      <c r="L12" s="18"/>
    </row>
    <row r="13" spans="1:12" ht="12.75">
      <c r="A13" s="35"/>
      <c r="B13" s="35"/>
      <c r="C13" s="105"/>
      <c r="D13" s="40"/>
      <c r="E13" s="40"/>
      <c r="F13" s="40"/>
      <c r="G13" s="40"/>
      <c r="H13" s="40"/>
      <c r="I13" s="106"/>
      <c r="J13" s="18"/>
      <c r="K13" s="18"/>
      <c r="L13" s="18"/>
    </row>
    <row r="14" spans="1:12" ht="12.75">
      <c r="A14" s="150" t="s">
        <v>214</v>
      </c>
      <c r="B14" s="151"/>
      <c r="C14" s="181">
        <v>10000</v>
      </c>
      <c r="D14" s="182"/>
      <c r="E14" s="40"/>
      <c r="F14" s="134" t="s">
        <v>289</v>
      </c>
      <c r="G14" s="174"/>
      <c r="H14" s="174"/>
      <c r="I14" s="175"/>
      <c r="J14" s="18"/>
      <c r="K14" s="18"/>
      <c r="L14" s="18"/>
    </row>
    <row r="15" spans="1:12" ht="12.75">
      <c r="A15" s="35"/>
      <c r="B15" s="35"/>
      <c r="C15" s="40"/>
      <c r="D15" s="40"/>
      <c r="E15" s="40"/>
      <c r="F15" s="40"/>
      <c r="G15" s="40"/>
      <c r="H15" s="40"/>
      <c r="I15" s="106"/>
      <c r="J15" s="18"/>
      <c r="K15" s="18"/>
      <c r="L15" s="18"/>
    </row>
    <row r="16" spans="1:12" ht="12.75">
      <c r="A16" s="150" t="s">
        <v>215</v>
      </c>
      <c r="B16" s="151"/>
      <c r="C16" s="134" t="s">
        <v>290</v>
      </c>
      <c r="D16" s="174"/>
      <c r="E16" s="174"/>
      <c r="F16" s="174"/>
      <c r="G16" s="174"/>
      <c r="H16" s="174"/>
      <c r="I16" s="175"/>
      <c r="J16" s="18"/>
      <c r="K16" s="18"/>
      <c r="L16" s="18"/>
    </row>
    <row r="17" spans="1:12" ht="12.75">
      <c r="A17" s="35"/>
      <c r="B17" s="35"/>
      <c r="C17" s="40"/>
      <c r="D17" s="40"/>
      <c r="E17" s="40"/>
      <c r="F17" s="40"/>
      <c r="G17" s="40"/>
      <c r="H17" s="40"/>
      <c r="I17" s="106"/>
      <c r="J17" s="18"/>
      <c r="K17" s="18"/>
      <c r="L17" s="18"/>
    </row>
    <row r="18" spans="1:12" ht="12.75">
      <c r="A18" s="150" t="s">
        <v>216</v>
      </c>
      <c r="B18" s="151"/>
      <c r="C18" s="129"/>
      <c r="D18" s="123"/>
      <c r="E18" s="123"/>
      <c r="F18" s="123"/>
      <c r="G18" s="123"/>
      <c r="H18" s="123"/>
      <c r="I18" s="124"/>
      <c r="J18" s="18"/>
      <c r="K18" s="18"/>
      <c r="L18" s="18"/>
    </row>
    <row r="19" spans="1:12" ht="12.75">
      <c r="A19" s="35"/>
      <c r="B19" s="35"/>
      <c r="C19" s="105"/>
      <c r="D19" s="40"/>
      <c r="E19" s="40"/>
      <c r="F19" s="40"/>
      <c r="G19" s="40"/>
      <c r="H19" s="40"/>
      <c r="I19" s="106"/>
      <c r="J19" s="18"/>
      <c r="K19" s="18"/>
      <c r="L19" s="18"/>
    </row>
    <row r="20" spans="1:12" ht="12.75">
      <c r="A20" s="150" t="s">
        <v>217</v>
      </c>
      <c r="B20" s="151"/>
      <c r="C20" s="125" t="s">
        <v>291</v>
      </c>
      <c r="D20" s="123"/>
      <c r="E20" s="123"/>
      <c r="F20" s="123"/>
      <c r="G20" s="123"/>
      <c r="H20" s="123"/>
      <c r="I20" s="124"/>
      <c r="J20" s="18"/>
      <c r="K20" s="18"/>
      <c r="L20" s="18"/>
    </row>
    <row r="21" spans="1:12" ht="12.75">
      <c r="A21" s="35"/>
      <c r="B21" s="35"/>
      <c r="C21" s="105"/>
      <c r="D21" s="40"/>
      <c r="E21" s="40"/>
      <c r="F21" s="40"/>
      <c r="G21" s="40"/>
      <c r="H21" s="40"/>
      <c r="I21" s="106"/>
      <c r="J21" s="18"/>
      <c r="K21" s="18"/>
      <c r="L21" s="18"/>
    </row>
    <row r="22" spans="1:12" ht="12.75">
      <c r="A22" s="150" t="s">
        <v>218</v>
      </c>
      <c r="B22" s="151"/>
      <c r="C22" s="107">
        <v>133</v>
      </c>
      <c r="D22" s="134" t="s">
        <v>289</v>
      </c>
      <c r="E22" s="126"/>
      <c r="F22" s="127"/>
      <c r="G22" s="172"/>
      <c r="H22" s="173"/>
      <c r="I22" s="108"/>
      <c r="J22" s="18"/>
      <c r="K22" s="18"/>
      <c r="L22" s="18"/>
    </row>
    <row r="23" spans="1:12" ht="12.75">
      <c r="A23" s="35"/>
      <c r="B23" s="35"/>
      <c r="C23" s="27"/>
      <c r="D23" s="40"/>
      <c r="E23" s="40"/>
      <c r="F23" s="40"/>
      <c r="G23" s="40"/>
      <c r="H23" s="27"/>
      <c r="I23" s="28"/>
      <c r="J23" s="18"/>
      <c r="K23" s="18"/>
      <c r="L23" s="18"/>
    </row>
    <row r="24" spans="1:12" ht="12.75">
      <c r="A24" s="150" t="s">
        <v>219</v>
      </c>
      <c r="B24" s="151"/>
      <c r="C24" s="107">
        <v>21</v>
      </c>
      <c r="D24" s="134" t="s">
        <v>298</v>
      </c>
      <c r="E24" s="126"/>
      <c r="F24" s="126"/>
      <c r="G24" s="127"/>
      <c r="H24" s="109" t="s">
        <v>220</v>
      </c>
      <c r="I24" s="41">
        <v>104</v>
      </c>
      <c r="J24" s="18"/>
      <c r="K24" s="18"/>
      <c r="L24" s="18"/>
    </row>
    <row r="25" spans="1:12" ht="12.75">
      <c r="A25" s="35"/>
      <c r="B25" s="35"/>
      <c r="C25" s="27"/>
      <c r="D25" s="40"/>
      <c r="E25" s="40"/>
      <c r="F25" s="40"/>
      <c r="G25" s="39"/>
      <c r="H25" s="39" t="s">
        <v>264</v>
      </c>
      <c r="I25" s="38"/>
      <c r="J25" s="18"/>
      <c r="K25" s="18"/>
      <c r="L25" s="18"/>
    </row>
    <row r="26" spans="1:12" ht="12.75">
      <c r="A26" s="150" t="s">
        <v>221</v>
      </c>
      <c r="B26" s="151"/>
      <c r="C26" s="110" t="s">
        <v>265</v>
      </c>
      <c r="D26" s="42"/>
      <c r="E26" s="55"/>
      <c r="F26" s="40"/>
      <c r="G26" s="140" t="s">
        <v>222</v>
      </c>
      <c r="H26" s="151"/>
      <c r="I26" s="44" t="s">
        <v>292</v>
      </c>
      <c r="J26" s="18"/>
      <c r="K26" s="18"/>
      <c r="L26" s="18"/>
    </row>
    <row r="27" spans="1:12" ht="12.75">
      <c r="A27" s="35"/>
      <c r="B27" s="35"/>
      <c r="C27" s="27"/>
      <c r="D27" s="43"/>
      <c r="E27" s="43"/>
      <c r="F27" s="43"/>
      <c r="G27" s="43"/>
      <c r="H27" s="27"/>
      <c r="I27" s="45"/>
      <c r="J27" s="18"/>
      <c r="K27" s="18"/>
      <c r="L27" s="18"/>
    </row>
    <row r="28" spans="1:12" ht="12.75">
      <c r="A28" s="141" t="s">
        <v>223</v>
      </c>
      <c r="B28" s="130"/>
      <c r="C28" s="131"/>
      <c r="D28" s="131"/>
      <c r="E28" s="132" t="s">
        <v>224</v>
      </c>
      <c r="F28" s="133"/>
      <c r="G28" s="133"/>
      <c r="H28" s="128" t="s">
        <v>225</v>
      </c>
      <c r="I28" s="128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6"/>
      <c r="I29" s="45"/>
      <c r="J29" s="18"/>
      <c r="K29" s="18"/>
      <c r="L29" s="18"/>
    </row>
    <row r="30" spans="1:12" ht="12.75">
      <c r="A30" s="137"/>
      <c r="B30" s="167"/>
      <c r="C30" s="167"/>
      <c r="D30" s="168"/>
      <c r="E30" s="137"/>
      <c r="F30" s="167"/>
      <c r="G30" s="167"/>
      <c r="H30" s="164"/>
      <c r="I30" s="165"/>
      <c r="J30" s="18"/>
      <c r="K30" s="18"/>
      <c r="L30" s="18"/>
    </row>
    <row r="31" spans="1:12" ht="12.75">
      <c r="A31" s="39"/>
      <c r="B31" s="39"/>
      <c r="C31" s="38"/>
      <c r="D31" s="138"/>
      <c r="E31" s="138"/>
      <c r="F31" s="138"/>
      <c r="G31" s="139"/>
      <c r="H31" s="27"/>
      <c r="I31" s="49"/>
      <c r="J31" s="18"/>
      <c r="K31" s="18"/>
      <c r="L31" s="18"/>
    </row>
    <row r="32" spans="1:12" ht="12.75">
      <c r="A32" s="137"/>
      <c r="B32" s="167"/>
      <c r="C32" s="167"/>
      <c r="D32" s="168"/>
      <c r="E32" s="137"/>
      <c r="F32" s="167"/>
      <c r="G32" s="167"/>
      <c r="H32" s="164"/>
      <c r="I32" s="165"/>
      <c r="J32" s="18"/>
      <c r="K32" s="18"/>
      <c r="L32" s="18"/>
    </row>
    <row r="33" spans="1:12" ht="12.75">
      <c r="A33" s="39"/>
      <c r="B33" s="39"/>
      <c r="C33" s="38"/>
      <c r="D33" s="47"/>
      <c r="E33" s="47"/>
      <c r="F33" s="47"/>
      <c r="G33" s="48"/>
      <c r="H33" s="27"/>
      <c r="I33" s="50"/>
      <c r="J33" s="18"/>
      <c r="K33" s="18"/>
      <c r="L33" s="18"/>
    </row>
    <row r="34" spans="1:12" ht="12.75">
      <c r="A34" s="137"/>
      <c r="B34" s="167"/>
      <c r="C34" s="167"/>
      <c r="D34" s="168"/>
      <c r="E34" s="137"/>
      <c r="F34" s="167"/>
      <c r="G34" s="167"/>
      <c r="H34" s="164"/>
      <c r="I34" s="165"/>
      <c r="J34" s="18"/>
      <c r="K34" s="18"/>
      <c r="L34" s="18"/>
    </row>
    <row r="35" spans="1:12" ht="12.75">
      <c r="A35" s="39"/>
      <c r="B35" s="39"/>
      <c r="C35" s="38"/>
      <c r="D35" s="47"/>
      <c r="E35" s="47"/>
      <c r="F35" s="47"/>
      <c r="G35" s="48"/>
      <c r="H35" s="27"/>
      <c r="I35" s="50"/>
      <c r="J35" s="18"/>
      <c r="K35" s="18"/>
      <c r="L35" s="18"/>
    </row>
    <row r="36" spans="1:12" ht="12.75">
      <c r="A36" s="137"/>
      <c r="B36" s="167"/>
      <c r="C36" s="167"/>
      <c r="D36" s="168"/>
      <c r="E36" s="137"/>
      <c r="F36" s="167"/>
      <c r="G36" s="167"/>
      <c r="H36" s="164"/>
      <c r="I36" s="165"/>
      <c r="J36" s="18"/>
      <c r="K36" s="18"/>
      <c r="L36" s="18"/>
    </row>
    <row r="37" spans="1:12" ht="12.75">
      <c r="A37" s="51"/>
      <c r="B37" s="51"/>
      <c r="C37" s="169"/>
      <c r="D37" s="170"/>
      <c r="E37" s="27"/>
      <c r="F37" s="169"/>
      <c r="G37" s="170"/>
      <c r="H37" s="27"/>
      <c r="I37" s="27"/>
      <c r="J37" s="18"/>
      <c r="K37" s="18"/>
      <c r="L37" s="18"/>
    </row>
    <row r="38" spans="1:12" ht="12.75">
      <c r="A38" s="137"/>
      <c r="B38" s="167"/>
      <c r="C38" s="167"/>
      <c r="D38" s="168"/>
      <c r="E38" s="137"/>
      <c r="F38" s="167"/>
      <c r="G38" s="167"/>
      <c r="H38" s="164"/>
      <c r="I38" s="165"/>
      <c r="J38" s="18"/>
      <c r="K38" s="18"/>
      <c r="L38" s="18"/>
    </row>
    <row r="39" spans="1:12" ht="12.75">
      <c r="A39" s="51"/>
      <c r="B39" s="51"/>
      <c r="C39" s="52"/>
      <c r="D39" s="53"/>
      <c r="E39" s="27"/>
      <c r="F39" s="52"/>
      <c r="G39" s="53"/>
      <c r="H39" s="27"/>
      <c r="I39" s="27"/>
      <c r="J39" s="18"/>
      <c r="K39" s="18"/>
      <c r="L39" s="18"/>
    </row>
    <row r="40" spans="1:12" ht="12.75">
      <c r="A40" s="137"/>
      <c r="B40" s="167"/>
      <c r="C40" s="167"/>
      <c r="D40" s="168"/>
      <c r="E40" s="137"/>
      <c r="F40" s="167"/>
      <c r="G40" s="167"/>
      <c r="H40" s="164"/>
      <c r="I40" s="165"/>
      <c r="J40" s="18"/>
      <c r="K40" s="18"/>
      <c r="L40" s="18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18"/>
      <c r="K41" s="18"/>
      <c r="L41" s="18"/>
    </row>
    <row r="42" spans="1:12" ht="12.75">
      <c r="A42" s="51"/>
      <c r="B42" s="51"/>
      <c r="C42" s="52"/>
      <c r="D42" s="53"/>
      <c r="E42" s="27"/>
      <c r="F42" s="52"/>
      <c r="G42" s="53"/>
      <c r="H42" s="27"/>
      <c r="I42" s="27"/>
      <c r="J42" s="18"/>
      <c r="K42" s="18"/>
      <c r="L42" s="18"/>
    </row>
    <row r="43" spans="1:12" ht="12.75">
      <c r="A43" s="58"/>
      <c r="B43" s="58"/>
      <c r="C43" s="58"/>
      <c r="D43" s="37"/>
      <c r="E43" s="37"/>
      <c r="F43" s="58"/>
      <c r="G43" s="37"/>
      <c r="H43" s="37"/>
      <c r="I43" s="37"/>
      <c r="J43" s="18"/>
      <c r="K43" s="18"/>
      <c r="L43" s="18"/>
    </row>
    <row r="44" spans="1:12" ht="12.75">
      <c r="A44" s="145" t="s">
        <v>226</v>
      </c>
      <c r="B44" s="146"/>
      <c r="C44" s="164"/>
      <c r="D44" s="165"/>
      <c r="E44" s="28"/>
      <c r="F44" s="166"/>
      <c r="G44" s="167"/>
      <c r="H44" s="167"/>
      <c r="I44" s="168"/>
      <c r="J44" s="18"/>
      <c r="K44" s="18"/>
      <c r="L44" s="18"/>
    </row>
    <row r="45" spans="1:12" ht="12.75">
      <c r="A45" s="51"/>
      <c r="B45" s="51"/>
      <c r="C45" s="169"/>
      <c r="D45" s="170"/>
      <c r="E45" s="27"/>
      <c r="F45" s="169"/>
      <c r="G45" s="171"/>
      <c r="H45" s="59"/>
      <c r="I45" s="59"/>
      <c r="J45" s="18"/>
      <c r="K45" s="18"/>
      <c r="L45" s="18"/>
    </row>
    <row r="46" spans="1:12" ht="12.75">
      <c r="A46" s="145" t="s">
        <v>227</v>
      </c>
      <c r="B46" s="146"/>
      <c r="C46" s="134" t="s">
        <v>293</v>
      </c>
      <c r="D46" s="135"/>
      <c r="E46" s="135"/>
      <c r="F46" s="135"/>
      <c r="G46" s="135"/>
      <c r="H46" s="135"/>
      <c r="I46" s="136"/>
      <c r="J46" s="18"/>
      <c r="K46" s="18"/>
      <c r="L46" s="18"/>
    </row>
    <row r="47" spans="1:12" ht="12.75">
      <c r="A47" s="35"/>
      <c r="B47" s="35"/>
      <c r="C47" s="38" t="s">
        <v>228</v>
      </c>
      <c r="D47" s="27"/>
      <c r="E47" s="27"/>
      <c r="F47" s="27"/>
      <c r="G47" s="27"/>
      <c r="H47" s="27"/>
      <c r="I47" s="111"/>
      <c r="J47" s="18"/>
      <c r="K47" s="18"/>
      <c r="L47" s="18"/>
    </row>
    <row r="48" spans="1:12" ht="12.75">
      <c r="A48" s="145" t="s">
        <v>229</v>
      </c>
      <c r="B48" s="146"/>
      <c r="C48" s="152" t="s">
        <v>294</v>
      </c>
      <c r="D48" s="153"/>
      <c r="E48" s="162"/>
      <c r="F48" s="27"/>
      <c r="G48" s="109" t="s">
        <v>230</v>
      </c>
      <c r="H48" s="152" t="s">
        <v>295</v>
      </c>
      <c r="I48" s="162"/>
      <c r="J48" s="18"/>
      <c r="K48" s="18"/>
      <c r="L48" s="18"/>
    </row>
    <row r="49" spans="1:12" ht="12.75">
      <c r="A49" s="35"/>
      <c r="B49" s="35"/>
      <c r="C49" s="38"/>
      <c r="D49" s="27"/>
      <c r="E49" s="27"/>
      <c r="F49" s="27"/>
      <c r="G49" s="27"/>
      <c r="H49" s="27"/>
      <c r="I49" s="111"/>
      <c r="J49" s="18"/>
      <c r="K49" s="18"/>
      <c r="L49" s="18"/>
    </row>
    <row r="50" spans="1:12" ht="12.75">
      <c r="A50" s="145" t="s">
        <v>216</v>
      </c>
      <c r="B50" s="146"/>
      <c r="C50" s="147" t="s">
        <v>296</v>
      </c>
      <c r="D50" s="148"/>
      <c r="E50" s="148"/>
      <c r="F50" s="148"/>
      <c r="G50" s="148"/>
      <c r="H50" s="148"/>
      <c r="I50" s="149"/>
      <c r="J50" s="18"/>
      <c r="K50" s="18"/>
      <c r="L50" s="18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111"/>
      <c r="J51" s="18"/>
      <c r="K51" s="18"/>
      <c r="L51" s="18"/>
    </row>
    <row r="52" spans="1:12" ht="12.75">
      <c r="A52" s="150" t="s">
        <v>231</v>
      </c>
      <c r="B52" s="151"/>
      <c r="C52" s="152" t="s">
        <v>297</v>
      </c>
      <c r="D52" s="153"/>
      <c r="E52" s="153"/>
      <c r="F52" s="153"/>
      <c r="G52" s="153"/>
      <c r="H52" s="153"/>
      <c r="I52" s="154"/>
      <c r="J52" s="18"/>
      <c r="K52" s="18"/>
      <c r="L52" s="18"/>
    </row>
    <row r="53" spans="1:12" ht="12.75">
      <c r="A53" s="60"/>
      <c r="B53" s="60"/>
      <c r="C53" s="157" t="s">
        <v>232</v>
      </c>
      <c r="D53" s="157"/>
      <c r="E53" s="157"/>
      <c r="F53" s="157"/>
      <c r="G53" s="157"/>
      <c r="H53" s="157"/>
      <c r="I53" s="62"/>
      <c r="J53" s="18"/>
      <c r="K53" s="18"/>
      <c r="L53" s="18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8"/>
      <c r="K54" s="18"/>
      <c r="L54" s="18"/>
    </row>
    <row r="55" spans="1:12" ht="12.75">
      <c r="A55" s="60"/>
      <c r="B55" s="155"/>
      <c r="C55" s="156"/>
      <c r="D55" s="156"/>
      <c r="E55" s="156"/>
      <c r="F55" s="98"/>
      <c r="G55" s="98"/>
      <c r="H55" s="99"/>
      <c r="I55" s="99"/>
      <c r="J55" s="18"/>
      <c r="K55" s="18"/>
      <c r="L55" s="18"/>
    </row>
    <row r="56" spans="1:12" ht="12.75">
      <c r="A56" s="60"/>
      <c r="B56" s="155" t="s">
        <v>299</v>
      </c>
      <c r="C56" s="156"/>
      <c r="D56" s="156"/>
      <c r="E56" s="156"/>
      <c r="F56" s="100"/>
      <c r="G56" s="100"/>
      <c r="H56" s="161" t="s">
        <v>302</v>
      </c>
      <c r="I56" s="161"/>
      <c r="J56" s="18"/>
      <c r="K56" s="18"/>
      <c r="L56" s="18"/>
    </row>
    <row r="57" spans="1:12" ht="12.75">
      <c r="A57" s="60"/>
      <c r="B57" s="142" t="s">
        <v>305</v>
      </c>
      <c r="C57" s="100"/>
      <c r="D57" s="100"/>
      <c r="E57" s="100"/>
      <c r="F57" s="100"/>
      <c r="G57" s="100"/>
      <c r="H57" s="161"/>
      <c r="I57" s="161"/>
      <c r="J57" s="18"/>
      <c r="K57" s="18"/>
      <c r="L57" s="18"/>
    </row>
    <row r="58" spans="1:12" ht="12.75">
      <c r="A58" s="60"/>
      <c r="B58" s="142" t="s">
        <v>300</v>
      </c>
      <c r="C58" s="100"/>
      <c r="D58" s="100"/>
      <c r="E58" s="100"/>
      <c r="F58" s="100"/>
      <c r="G58" s="100"/>
      <c r="H58" s="161"/>
      <c r="I58" s="161"/>
      <c r="J58" s="18"/>
      <c r="K58" s="18"/>
      <c r="L58" s="18"/>
    </row>
    <row r="59" spans="1:12" ht="12.75">
      <c r="A59" s="60"/>
      <c r="B59" s="142" t="s">
        <v>301</v>
      </c>
      <c r="C59" s="100"/>
      <c r="D59" s="100"/>
      <c r="E59" s="100"/>
      <c r="F59" s="101"/>
      <c r="G59" s="101"/>
      <c r="H59" s="161"/>
      <c r="I59" s="161"/>
      <c r="J59" s="18"/>
      <c r="K59" s="18"/>
      <c r="L59" s="18"/>
    </row>
    <row r="60" spans="1:12" ht="12.75">
      <c r="A60" s="60"/>
      <c r="B60" s="142" t="s">
        <v>303</v>
      </c>
      <c r="C60" s="101"/>
      <c r="D60" s="101"/>
      <c r="E60" s="101"/>
      <c r="F60" s="101"/>
      <c r="G60" s="101"/>
      <c r="H60" s="161"/>
      <c r="I60" s="161"/>
      <c r="J60" s="18"/>
      <c r="K60" s="18"/>
      <c r="L60" s="18"/>
    </row>
    <row r="61" spans="1:12" ht="12.75">
      <c r="A61" s="60"/>
      <c r="B61" s="142" t="s">
        <v>304</v>
      </c>
      <c r="C61" s="61"/>
      <c r="D61" s="61"/>
      <c r="E61" s="61"/>
      <c r="F61" s="61"/>
      <c r="G61" s="61"/>
      <c r="H61" s="61"/>
      <c r="I61" s="62"/>
      <c r="J61" s="18"/>
      <c r="K61" s="18"/>
      <c r="L61" s="18"/>
    </row>
    <row r="62" spans="1:12" ht="13.5" thickBot="1">
      <c r="A62" s="63" t="s">
        <v>233</v>
      </c>
      <c r="B62" s="28"/>
      <c r="C62" s="28"/>
      <c r="D62" s="28"/>
      <c r="E62" s="28"/>
      <c r="F62" s="28"/>
      <c r="G62" s="64"/>
      <c r="H62" s="65"/>
      <c r="I62" s="64"/>
      <c r="J62" s="18"/>
      <c r="K62" s="18"/>
      <c r="L62" s="18"/>
    </row>
    <row r="63" spans="1:12" ht="12.75">
      <c r="A63" s="28"/>
      <c r="B63" s="28"/>
      <c r="C63" s="28"/>
      <c r="D63" s="28"/>
      <c r="E63" s="60" t="s">
        <v>234</v>
      </c>
      <c r="F63" s="18"/>
      <c r="G63" s="158" t="s">
        <v>235</v>
      </c>
      <c r="H63" s="159"/>
      <c r="I63" s="160"/>
      <c r="J63" s="18"/>
      <c r="K63" s="18"/>
      <c r="L63" s="18"/>
    </row>
    <row r="64" spans="1:12" ht="12.75">
      <c r="A64" s="66"/>
      <c r="B64" s="66"/>
      <c r="C64" s="33"/>
      <c r="D64" s="33"/>
      <c r="E64" s="33"/>
      <c r="F64" s="33"/>
      <c r="G64" s="143"/>
      <c r="H64" s="144"/>
      <c r="I64" s="33"/>
      <c r="J64" s="18"/>
      <c r="K64" s="18"/>
      <c r="L64" s="18"/>
    </row>
  </sheetData>
  <sheetProtection/>
  <protectedRanges>
    <protectedRange sqref="H2 I26 I24 A30:I30 A32:I32 A34:D34" name="Range1"/>
    <protectedRange sqref="C6:D6 C8:D8 C10:D10" name="Range1_1"/>
    <protectedRange sqref="C12:I12 C14:D14 F14:I14 C16:I16 C18:I18 C20:I20 C22:F22" name="Range1_1_1"/>
    <protectedRange sqref="C26" name="Range1_2"/>
    <protectedRange sqref="C24:G24" name="Range1_1_1_1"/>
    <protectedRange sqref="E2" name="Range1_3"/>
  </protectedRanges>
  <mergeCells count="72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B56:E56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E2">
    <cfRule type="cellIs" priority="1" dxfId="0" operator="lessThan" stopIfTrue="1">
      <formula>#REF!</formula>
    </cfRule>
  </conditionalFormatting>
  <hyperlinks>
    <hyperlink ref="C20" r:id="rId1" display="www.ingra.hr"/>
    <hyperlink ref="C50" r:id="rId2" display="ingra@ing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view="pageBreakPreview" zoomScale="110" zoomScaleSheetLayoutView="110" zoomScalePageLayoutView="0" workbookViewId="0" topLeftCell="A111">
      <selection activeCell="A73" sqref="A73:H73"/>
    </sheetView>
  </sheetViews>
  <sheetFormatPr defaultColWidth="9.140625" defaultRowHeight="12.75"/>
  <cols>
    <col min="10" max="11" width="12.7109375" style="0" customWidth="1"/>
    <col min="12" max="12" width="9.140625" style="0" hidden="1" customWidth="1"/>
    <col min="13" max="13" width="9.8515625" style="0" hidden="1" customWidth="1"/>
    <col min="14" max="14" width="11.28125" style="0" hidden="1" customWidth="1"/>
    <col min="15" max="15" width="9.28125" style="0" bestFit="1" customWidth="1"/>
    <col min="16" max="16" width="10.28125" style="0" bestFit="1" customWidth="1"/>
    <col min="17" max="17" width="14.57421875" style="0" customWidth="1"/>
    <col min="18" max="18" width="9.28125" style="0" bestFit="1" customWidth="1"/>
  </cols>
  <sheetData>
    <row r="1" spans="1:11" ht="12.75">
      <c r="A1" s="189" t="s">
        <v>126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2.75">
      <c r="A2" s="193" t="s">
        <v>268</v>
      </c>
      <c r="B2" s="194"/>
      <c r="C2" s="194"/>
      <c r="D2" s="194"/>
      <c r="E2" s="194"/>
      <c r="F2" s="194"/>
      <c r="G2" s="194"/>
      <c r="H2" s="194"/>
      <c r="I2" s="194"/>
      <c r="J2" s="194"/>
      <c r="K2" s="192"/>
    </row>
    <row r="3" spans="1:11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2.75">
      <c r="A4" s="196" t="s">
        <v>283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34.5" thickBot="1">
      <c r="A5" s="199" t="s">
        <v>45</v>
      </c>
      <c r="B5" s="200"/>
      <c r="C5" s="200"/>
      <c r="D5" s="200"/>
      <c r="E5" s="200"/>
      <c r="F5" s="200"/>
      <c r="G5" s="200"/>
      <c r="H5" s="201"/>
      <c r="I5" s="68" t="s">
        <v>236</v>
      </c>
      <c r="J5" s="69" t="s">
        <v>95</v>
      </c>
      <c r="K5" s="70" t="s">
        <v>96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72">
        <v>2</v>
      </c>
      <c r="J6" s="71">
        <v>3</v>
      </c>
      <c r="K6" s="71">
        <v>4</v>
      </c>
    </row>
    <row r="7" spans="1:11" ht="12.7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1" ht="12.75">
      <c r="A8" s="206" t="s">
        <v>46</v>
      </c>
      <c r="B8" s="207"/>
      <c r="C8" s="207"/>
      <c r="D8" s="207"/>
      <c r="E8" s="207"/>
      <c r="F8" s="207"/>
      <c r="G8" s="207"/>
      <c r="H8" s="208"/>
      <c r="I8" s="6">
        <v>1</v>
      </c>
      <c r="J8" s="11"/>
      <c r="K8" s="11"/>
    </row>
    <row r="9" spans="1:11" ht="12.75">
      <c r="A9" s="209" t="s">
        <v>270</v>
      </c>
      <c r="B9" s="210"/>
      <c r="C9" s="210"/>
      <c r="D9" s="210"/>
      <c r="E9" s="210"/>
      <c r="F9" s="210"/>
      <c r="G9" s="210"/>
      <c r="H9" s="211"/>
      <c r="I9" s="4">
        <v>2</v>
      </c>
      <c r="J9" s="12">
        <f>J10+J17+J27+J36+J40</f>
        <v>797841515.17</v>
      </c>
      <c r="K9" s="12">
        <f>K10+K17+K27+K36+K40</f>
        <v>772221409</v>
      </c>
    </row>
    <row r="10" spans="1:11" ht="12.75">
      <c r="A10" s="209" t="s">
        <v>170</v>
      </c>
      <c r="B10" s="210"/>
      <c r="C10" s="210"/>
      <c r="D10" s="210"/>
      <c r="E10" s="210"/>
      <c r="F10" s="210"/>
      <c r="G10" s="210"/>
      <c r="H10" s="211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212" t="s">
        <v>97</v>
      </c>
      <c r="B11" s="213"/>
      <c r="C11" s="213"/>
      <c r="D11" s="213"/>
      <c r="E11" s="213"/>
      <c r="F11" s="213"/>
      <c r="G11" s="213"/>
      <c r="H11" s="214"/>
      <c r="I11" s="4">
        <v>4</v>
      </c>
      <c r="J11" s="13"/>
      <c r="K11" s="13"/>
    </row>
    <row r="12" spans="1:11" ht="12.75">
      <c r="A12" s="212" t="s">
        <v>7</v>
      </c>
      <c r="B12" s="213"/>
      <c r="C12" s="213"/>
      <c r="D12" s="213"/>
      <c r="E12" s="213"/>
      <c r="F12" s="213"/>
      <c r="G12" s="213"/>
      <c r="H12" s="214"/>
      <c r="I12" s="4">
        <v>5</v>
      </c>
      <c r="J12" s="13"/>
      <c r="K12" s="13"/>
    </row>
    <row r="13" spans="1:11" ht="12.75">
      <c r="A13" s="212" t="s">
        <v>98</v>
      </c>
      <c r="B13" s="213"/>
      <c r="C13" s="213"/>
      <c r="D13" s="213"/>
      <c r="E13" s="213"/>
      <c r="F13" s="213"/>
      <c r="G13" s="213"/>
      <c r="H13" s="214"/>
      <c r="I13" s="4">
        <v>6</v>
      </c>
      <c r="J13" s="13"/>
      <c r="K13" s="13"/>
    </row>
    <row r="14" spans="1:11" ht="12.75">
      <c r="A14" s="212" t="s">
        <v>173</v>
      </c>
      <c r="B14" s="213"/>
      <c r="C14" s="213"/>
      <c r="D14" s="213"/>
      <c r="E14" s="213"/>
      <c r="F14" s="213"/>
      <c r="G14" s="213"/>
      <c r="H14" s="214"/>
      <c r="I14" s="4">
        <v>7</v>
      </c>
      <c r="J14" s="13"/>
      <c r="K14" s="13"/>
    </row>
    <row r="15" spans="1:11" ht="12.75">
      <c r="A15" s="212" t="s">
        <v>174</v>
      </c>
      <c r="B15" s="213"/>
      <c r="C15" s="213"/>
      <c r="D15" s="213"/>
      <c r="E15" s="213"/>
      <c r="F15" s="213"/>
      <c r="G15" s="213"/>
      <c r="H15" s="214"/>
      <c r="I15" s="4">
        <v>8</v>
      </c>
      <c r="J15" s="13"/>
      <c r="K15" s="13"/>
    </row>
    <row r="16" spans="1:11" ht="12.75">
      <c r="A16" s="212" t="s">
        <v>175</v>
      </c>
      <c r="B16" s="213"/>
      <c r="C16" s="213"/>
      <c r="D16" s="213"/>
      <c r="E16" s="213"/>
      <c r="F16" s="213"/>
      <c r="G16" s="213"/>
      <c r="H16" s="214"/>
      <c r="I16" s="4">
        <v>9</v>
      </c>
      <c r="J16" s="13"/>
      <c r="K16" s="13"/>
    </row>
    <row r="17" spans="1:11" ht="12.75">
      <c r="A17" s="209" t="s">
        <v>171</v>
      </c>
      <c r="B17" s="210"/>
      <c r="C17" s="210"/>
      <c r="D17" s="210"/>
      <c r="E17" s="210"/>
      <c r="F17" s="210"/>
      <c r="G17" s="210"/>
      <c r="H17" s="211"/>
      <c r="I17" s="4">
        <v>10</v>
      </c>
      <c r="J17" s="12">
        <f>SUM(J18:J26)</f>
        <v>201454691</v>
      </c>
      <c r="K17" s="12">
        <f>SUM(K18:K26)</f>
        <v>202617539</v>
      </c>
    </row>
    <row r="18" spans="1:11" ht="12.75">
      <c r="A18" s="212" t="s">
        <v>176</v>
      </c>
      <c r="B18" s="213"/>
      <c r="C18" s="213"/>
      <c r="D18" s="213"/>
      <c r="E18" s="213"/>
      <c r="F18" s="213"/>
      <c r="G18" s="213"/>
      <c r="H18" s="214"/>
      <c r="I18" s="4">
        <v>11</v>
      </c>
      <c r="J18" s="13">
        <v>12060274</v>
      </c>
      <c r="K18" s="13">
        <v>13915295</v>
      </c>
    </row>
    <row r="19" spans="1:11" ht="12.75">
      <c r="A19" s="212" t="s">
        <v>205</v>
      </c>
      <c r="B19" s="213"/>
      <c r="C19" s="213"/>
      <c r="D19" s="213"/>
      <c r="E19" s="213"/>
      <c r="F19" s="213"/>
      <c r="G19" s="213"/>
      <c r="H19" s="214"/>
      <c r="I19" s="4">
        <v>12</v>
      </c>
      <c r="J19" s="13">
        <v>77639484</v>
      </c>
      <c r="K19" s="13">
        <v>79380084</v>
      </c>
    </row>
    <row r="20" spans="1:11" ht="12.75">
      <c r="A20" s="212" t="s">
        <v>177</v>
      </c>
      <c r="B20" s="213"/>
      <c r="C20" s="213"/>
      <c r="D20" s="213"/>
      <c r="E20" s="213"/>
      <c r="F20" s="213"/>
      <c r="G20" s="213"/>
      <c r="H20" s="214"/>
      <c r="I20" s="4">
        <v>13</v>
      </c>
      <c r="J20" s="13">
        <v>272057</v>
      </c>
      <c r="K20" s="13">
        <v>150074</v>
      </c>
    </row>
    <row r="21" spans="1:11" ht="12.75">
      <c r="A21" s="212" t="s">
        <v>16</v>
      </c>
      <c r="B21" s="213"/>
      <c r="C21" s="213"/>
      <c r="D21" s="213"/>
      <c r="E21" s="213"/>
      <c r="F21" s="213"/>
      <c r="G21" s="213"/>
      <c r="H21" s="214"/>
      <c r="I21" s="4">
        <v>14</v>
      </c>
      <c r="J21" s="13">
        <v>456269</v>
      </c>
      <c r="K21" s="13">
        <v>196110</v>
      </c>
    </row>
    <row r="22" spans="1:11" ht="12.75">
      <c r="A22" s="212" t="s">
        <v>17</v>
      </c>
      <c r="B22" s="213"/>
      <c r="C22" s="213"/>
      <c r="D22" s="213"/>
      <c r="E22" s="213"/>
      <c r="F22" s="213"/>
      <c r="G22" s="213"/>
      <c r="H22" s="214"/>
      <c r="I22" s="4">
        <v>15</v>
      </c>
      <c r="J22" s="13"/>
      <c r="K22" s="13"/>
    </row>
    <row r="23" spans="1:11" ht="12.75">
      <c r="A23" s="212" t="s">
        <v>58</v>
      </c>
      <c r="B23" s="213"/>
      <c r="C23" s="213"/>
      <c r="D23" s="213"/>
      <c r="E23" s="213"/>
      <c r="F23" s="213"/>
      <c r="G23" s="213"/>
      <c r="H23" s="214"/>
      <c r="I23" s="4">
        <v>16</v>
      </c>
      <c r="J23" s="13"/>
      <c r="K23" s="13"/>
    </row>
    <row r="24" spans="1:11" ht="12.75">
      <c r="A24" s="212" t="s">
        <v>59</v>
      </c>
      <c r="B24" s="213"/>
      <c r="C24" s="213"/>
      <c r="D24" s="213"/>
      <c r="E24" s="213"/>
      <c r="F24" s="213"/>
      <c r="G24" s="213"/>
      <c r="H24" s="214"/>
      <c r="I24" s="4">
        <v>17</v>
      </c>
      <c r="J24" s="13"/>
      <c r="K24" s="13"/>
    </row>
    <row r="25" spans="1:11" ht="12.75">
      <c r="A25" s="212" t="s">
        <v>60</v>
      </c>
      <c r="B25" s="213"/>
      <c r="C25" s="213"/>
      <c r="D25" s="213"/>
      <c r="E25" s="213"/>
      <c r="F25" s="213"/>
      <c r="G25" s="213"/>
      <c r="H25" s="214"/>
      <c r="I25" s="4">
        <v>18</v>
      </c>
      <c r="J25" s="13">
        <v>34796</v>
      </c>
      <c r="K25" s="13">
        <v>34796</v>
      </c>
    </row>
    <row r="26" spans="1:11" ht="12.75">
      <c r="A26" s="212" t="s">
        <v>61</v>
      </c>
      <c r="B26" s="213"/>
      <c r="C26" s="213"/>
      <c r="D26" s="213"/>
      <c r="E26" s="213"/>
      <c r="F26" s="213"/>
      <c r="G26" s="213"/>
      <c r="H26" s="214"/>
      <c r="I26" s="4">
        <v>19</v>
      </c>
      <c r="J26" s="13">
        <v>110991811</v>
      </c>
      <c r="K26" s="13">
        <v>108941180</v>
      </c>
    </row>
    <row r="27" spans="1:11" ht="12.75">
      <c r="A27" s="209" t="s">
        <v>159</v>
      </c>
      <c r="B27" s="210"/>
      <c r="C27" s="210"/>
      <c r="D27" s="210"/>
      <c r="E27" s="210"/>
      <c r="F27" s="210"/>
      <c r="G27" s="210"/>
      <c r="H27" s="211"/>
      <c r="I27" s="4">
        <v>20</v>
      </c>
      <c r="J27" s="12">
        <f>SUM(J28:J35)</f>
        <v>173377846.17</v>
      </c>
      <c r="K27" s="12">
        <f>SUM(K28:K35)</f>
        <v>569603870</v>
      </c>
    </row>
    <row r="28" spans="1:11" ht="12.75">
      <c r="A28" s="212" t="s">
        <v>62</v>
      </c>
      <c r="B28" s="213"/>
      <c r="C28" s="213"/>
      <c r="D28" s="213"/>
      <c r="E28" s="213"/>
      <c r="F28" s="213"/>
      <c r="G28" s="213"/>
      <c r="H28" s="214"/>
      <c r="I28" s="4">
        <v>21</v>
      </c>
      <c r="J28" s="13">
        <v>103222379.50999999</v>
      </c>
      <c r="K28" s="13">
        <v>99753281</v>
      </c>
    </row>
    <row r="29" spans="1:17" ht="12.75">
      <c r="A29" s="212" t="s">
        <v>63</v>
      </c>
      <c r="B29" s="213"/>
      <c r="C29" s="213"/>
      <c r="D29" s="213"/>
      <c r="E29" s="213"/>
      <c r="F29" s="213"/>
      <c r="G29" s="213"/>
      <c r="H29" s="214"/>
      <c r="I29" s="4">
        <v>22</v>
      </c>
      <c r="J29" s="13">
        <v>11299315</v>
      </c>
      <c r="K29" s="13">
        <v>433123609</v>
      </c>
      <c r="Q29" s="114"/>
    </row>
    <row r="30" spans="1:11" ht="12.75">
      <c r="A30" s="212" t="s">
        <v>64</v>
      </c>
      <c r="B30" s="213"/>
      <c r="C30" s="213"/>
      <c r="D30" s="213"/>
      <c r="E30" s="213"/>
      <c r="F30" s="213"/>
      <c r="G30" s="213"/>
      <c r="H30" s="214"/>
      <c r="I30" s="4">
        <v>23</v>
      </c>
      <c r="J30" s="13">
        <v>45645939</v>
      </c>
      <c r="K30" s="13">
        <v>26935955</v>
      </c>
    </row>
    <row r="31" spans="1:11" ht="12.75">
      <c r="A31" s="212" t="s">
        <v>69</v>
      </c>
      <c r="B31" s="213"/>
      <c r="C31" s="213"/>
      <c r="D31" s="213"/>
      <c r="E31" s="213"/>
      <c r="F31" s="213"/>
      <c r="G31" s="213"/>
      <c r="H31" s="214"/>
      <c r="I31" s="4">
        <v>24</v>
      </c>
      <c r="J31" s="13"/>
      <c r="K31" s="13"/>
    </row>
    <row r="32" spans="1:11" ht="12.75">
      <c r="A32" s="212" t="s">
        <v>70</v>
      </c>
      <c r="B32" s="213"/>
      <c r="C32" s="213"/>
      <c r="D32" s="213"/>
      <c r="E32" s="213"/>
      <c r="F32" s="213"/>
      <c r="G32" s="213"/>
      <c r="H32" s="214"/>
      <c r="I32" s="4">
        <v>25</v>
      </c>
      <c r="J32" s="13">
        <v>2530702.23</v>
      </c>
      <c r="K32" s="118">
        <v>102000</v>
      </c>
    </row>
    <row r="33" spans="1:11" ht="12.75">
      <c r="A33" s="212" t="s">
        <v>71</v>
      </c>
      <c r="B33" s="213"/>
      <c r="C33" s="213"/>
      <c r="D33" s="213"/>
      <c r="E33" s="213"/>
      <c r="F33" s="213"/>
      <c r="G33" s="213"/>
      <c r="H33" s="214"/>
      <c r="I33" s="4">
        <v>26</v>
      </c>
      <c r="J33" s="13">
        <v>1027341</v>
      </c>
      <c r="K33" s="13"/>
    </row>
    <row r="34" spans="1:11" ht="12.75">
      <c r="A34" s="212" t="s">
        <v>65</v>
      </c>
      <c r="B34" s="213"/>
      <c r="C34" s="213"/>
      <c r="D34" s="213"/>
      <c r="E34" s="213"/>
      <c r="F34" s="213"/>
      <c r="G34" s="213"/>
      <c r="H34" s="214"/>
      <c r="I34" s="4">
        <v>27</v>
      </c>
      <c r="J34" s="13"/>
      <c r="K34" s="13"/>
    </row>
    <row r="35" spans="1:11" ht="12.75">
      <c r="A35" s="212" t="s">
        <v>151</v>
      </c>
      <c r="B35" s="213"/>
      <c r="C35" s="213"/>
      <c r="D35" s="213"/>
      <c r="E35" s="213"/>
      <c r="F35" s="213"/>
      <c r="G35" s="213"/>
      <c r="H35" s="214"/>
      <c r="I35" s="4">
        <v>28</v>
      </c>
      <c r="J35" s="13">
        <v>9652169.43</v>
      </c>
      <c r="K35" s="13">
        <v>9689025</v>
      </c>
    </row>
    <row r="36" spans="1:11" ht="12.75">
      <c r="A36" s="209" t="s">
        <v>152</v>
      </c>
      <c r="B36" s="210"/>
      <c r="C36" s="210"/>
      <c r="D36" s="210"/>
      <c r="E36" s="210"/>
      <c r="F36" s="210"/>
      <c r="G36" s="210"/>
      <c r="H36" s="211"/>
      <c r="I36" s="4">
        <v>29</v>
      </c>
      <c r="J36" s="12">
        <f>SUM(J37:J39)</f>
        <v>423008978</v>
      </c>
      <c r="K36" s="12">
        <f>SUM(K37:K39)</f>
        <v>0</v>
      </c>
    </row>
    <row r="37" spans="1:17" ht="12.75">
      <c r="A37" s="212" t="s">
        <v>66</v>
      </c>
      <c r="B37" s="213"/>
      <c r="C37" s="213"/>
      <c r="D37" s="213"/>
      <c r="E37" s="213"/>
      <c r="F37" s="213"/>
      <c r="G37" s="213"/>
      <c r="H37" s="214"/>
      <c r="I37" s="4">
        <v>30</v>
      </c>
      <c r="J37" s="13">
        <v>418840850</v>
      </c>
      <c r="K37" s="13"/>
      <c r="Q37" s="114"/>
    </row>
    <row r="38" spans="1:11" ht="12.75">
      <c r="A38" s="212" t="s">
        <v>67</v>
      </c>
      <c r="B38" s="213"/>
      <c r="C38" s="213"/>
      <c r="D38" s="213"/>
      <c r="E38" s="213"/>
      <c r="F38" s="213"/>
      <c r="G38" s="213"/>
      <c r="H38" s="214"/>
      <c r="I38" s="4">
        <v>31</v>
      </c>
      <c r="J38" s="13"/>
      <c r="K38" s="13"/>
    </row>
    <row r="39" spans="1:11" ht="12.75">
      <c r="A39" s="212" t="s">
        <v>68</v>
      </c>
      <c r="B39" s="213"/>
      <c r="C39" s="213"/>
      <c r="D39" s="213"/>
      <c r="E39" s="213"/>
      <c r="F39" s="213"/>
      <c r="G39" s="213"/>
      <c r="H39" s="214"/>
      <c r="I39" s="4">
        <v>32</v>
      </c>
      <c r="J39" s="13">
        <v>4168128</v>
      </c>
      <c r="K39" s="13"/>
    </row>
    <row r="40" spans="1:11" ht="12.75">
      <c r="A40" s="209" t="s">
        <v>153</v>
      </c>
      <c r="B40" s="210"/>
      <c r="C40" s="210"/>
      <c r="D40" s="210"/>
      <c r="E40" s="210"/>
      <c r="F40" s="210"/>
      <c r="G40" s="210"/>
      <c r="H40" s="211"/>
      <c r="I40" s="4">
        <v>33</v>
      </c>
      <c r="J40" s="13"/>
      <c r="K40" s="13"/>
    </row>
    <row r="41" spans="1:11" ht="12.75">
      <c r="A41" s="209" t="s">
        <v>199</v>
      </c>
      <c r="B41" s="210"/>
      <c r="C41" s="210"/>
      <c r="D41" s="210"/>
      <c r="E41" s="210"/>
      <c r="F41" s="210"/>
      <c r="G41" s="210"/>
      <c r="H41" s="211"/>
      <c r="I41" s="4">
        <v>34</v>
      </c>
      <c r="J41" s="12">
        <f>J42+J50+J57+J65</f>
        <v>443705544</v>
      </c>
      <c r="K41" s="12">
        <f>K42+K50+K57+K65</f>
        <v>339265604.24</v>
      </c>
    </row>
    <row r="42" spans="1:11" ht="12.75">
      <c r="A42" s="209" t="s">
        <v>87</v>
      </c>
      <c r="B42" s="210"/>
      <c r="C42" s="210"/>
      <c r="D42" s="210"/>
      <c r="E42" s="210"/>
      <c r="F42" s="210"/>
      <c r="G42" s="210"/>
      <c r="H42" s="211"/>
      <c r="I42" s="4">
        <v>35</v>
      </c>
      <c r="J42" s="12">
        <f>SUM(J43:J49)</f>
        <v>302268754</v>
      </c>
      <c r="K42" s="12">
        <f>SUM(K43:K49)</f>
        <v>261383674</v>
      </c>
    </row>
    <row r="43" spans="1:11" ht="12.75">
      <c r="A43" s="212" t="s">
        <v>102</v>
      </c>
      <c r="B43" s="213"/>
      <c r="C43" s="213"/>
      <c r="D43" s="213"/>
      <c r="E43" s="213"/>
      <c r="F43" s="213"/>
      <c r="G43" s="213"/>
      <c r="H43" s="214"/>
      <c r="I43" s="4">
        <v>36</v>
      </c>
      <c r="J43" s="13">
        <v>5302</v>
      </c>
      <c r="K43" s="13">
        <v>11643</v>
      </c>
    </row>
    <row r="44" spans="1:11" ht="12.75">
      <c r="A44" s="212" t="s">
        <v>103</v>
      </c>
      <c r="B44" s="213"/>
      <c r="C44" s="213"/>
      <c r="D44" s="213"/>
      <c r="E44" s="213"/>
      <c r="F44" s="213"/>
      <c r="G44" s="213"/>
      <c r="H44" s="214"/>
      <c r="I44" s="4">
        <v>37</v>
      </c>
      <c r="J44" s="13">
        <v>26424643</v>
      </c>
      <c r="K44" s="13">
        <v>18925217</v>
      </c>
    </row>
    <row r="45" spans="1:18" ht="12.75">
      <c r="A45" s="212" t="s">
        <v>72</v>
      </c>
      <c r="B45" s="213"/>
      <c r="C45" s="213"/>
      <c r="D45" s="213"/>
      <c r="E45" s="213"/>
      <c r="F45" s="213"/>
      <c r="G45" s="213"/>
      <c r="H45" s="214"/>
      <c r="I45" s="4">
        <v>38</v>
      </c>
      <c r="J45" s="13">
        <v>275838809</v>
      </c>
      <c r="K45" s="13">
        <v>242446814</v>
      </c>
      <c r="Q45" s="114"/>
      <c r="R45" s="114"/>
    </row>
    <row r="46" spans="1:11" ht="12.75">
      <c r="A46" s="212" t="s">
        <v>73</v>
      </c>
      <c r="B46" s="213"/>
      <c r="C46" s="213"/>
      <c r="D46" s="213"/>
      <c r="E46" s="213"/>
      <c r="F46" s="213"/>
      <c r="G46" s="213"/>
      <c r="H46" s="214"/>
      <c r="I46" s="4">
        <v>39</v>
      </c>
      <c r="J46" s="13"/>
      <c r="K46" s="13"/>
    </row>
    <row r="47" spans="1:11" ht="12.75">
      <c r="A47" s="212" t="s">
        <v>74</v>
      </c>
      <c r="B47" s="213"/>
      <c r="C47" s="213"/>
      <c r="D47" s="213"/>
      <c r="E47" s="213"/>
      <c r="F47" s="213"/>
      <c r="G47" s="213"/>
      <c r="H47" s="214"/>
      <c r="I47" s="4">
        <v>40</v>
      </c>
      <c r="J47" s="13"/>
      <c r="K47" s="13"/>
    </row>
    <row r="48" spans="1:11" ht="12.75">
      <c r="A48" s="212" t="s">
        <v>75</v>
      </c>
      <c r="B48" s="213"/>
      <c r="C48" s="213"/>
      <c r="D48" s="213"/>
      <c r="E48" s="213"/>
      <c r="F48" s="213"/>
      <c r="G48" s="213"/>
      <c r="H48" s="214"/>
      <c r="I48" s="4">
        <v>41</v>
      </c>
      <c r="J48" s="13"/>
      <c r="K48" s="13"/>
    </row>
    <row r="49" spans="1:11" ht="12.75">
      <c r="A49" s="212" t="s">
        <v>76</v>
      </c>
      <c r="B49" s="213"/>
      <c r="C49" s="213"/>
      <c r="D49" s="213"/>
      <c r="E49" s="213"/>
      <c r="F49" s="213"/>
      <c r="G49" s="213"/>
      <c r="H49" s="214"/>
      <c r="I49" s="4">
        <v>42</v>
      </c>
      <c r="J49" s="13"/>
      <c r="K49" s="13"/>
    </row>
    <row r="50" spans="1:11" ht="12.75">
      <c r="A50" s="209" t="s">
        <v>88</v>
      </c>
      <c r="B50" s="210"/>
      <c r="C50" s="210"/>
      <c r="D50" s="210"/>
      <c r="E50" s="210"/>
      <c r="F50" s="210"/>
      <c r="G50" s="210"/>
      <c r="H50" s="211"/>
      <c r="I50" s="4">
        <v>43</v>
      </c>
      <c r="J50" s="12">
        <f>SUM(J51:J56)</f>
        <v>104113369</v>
      </c>
      <c r="K50" s="12">
        <f>SUM(K51:K56)</f>
        <v>57554402.239999995</v>
      </c>
    </row>
    <row r="51" spans="1:11" ht="12.75">
      <c r="A51" s="212" t="s">
        <v>165</v>
      </c>
      <c r="B51" s="213"/>
      <c r="C51" s="213"/>
      <c r="D51" s="213"/>
      <c r="E51" s="213"/>
      <c r="F51" s="213"/>
      <c r="G51" s="213"/>
      <c r="H51" s="214"/>
      <c r="I51" s="4">
        <v>44</v>
      </c>
      <c r="J51" s="13">
        <v>16095166</v>
      </c>
      <c r="K51" s="13">
        <v>8818163.239999998</v>
      </c>
    </row>
    <row r="52" spans="1:11" ht="12.75">
      <c r="A52" s="212" t="s">
        <v>166</v>
      </c>
      <c r="B52" s="213"/>
      <c r="C52" s="213"/>
      <c r="D52" s="213"/>
      <c r="E52" s="213"/>
      <c r="F52" s="213"/>
      <c r="G52" s="213"/>
      <c r="H52" s="214"/>
      <c r="I52" s="4">
        <v>45</v>
      </c>
      <c r="J52" s="13">
        <v>70459329</v>
      </c>
      <c r="K52" s="13">
        <v>43282238</v>
      </c>
    </row>
    <row r="53" spans="1:11" ht="12.75">
      <c r="A53" s="212" t="s">
        <v>167</v>
      </c>
      <c r="B53" s="213"/>
      <c r="C53" s="213"/>
      <c r="D53" s="213"/>
      <c r="E53" s="213"/>
      <c r="F53" s="213"/>
      <c r="G53" s="213"/>
      <c r="H53" s="214"/>
      <c r="I53" s="4">
        <v>46</v>
      </c>
      <c r="J53" s="13"/>
      <c r="K53" s="13"/>
    </row>
    <row r="54" spans="1:11" ht="12.75">
      <c r="A54" s="212" t="s">
        <v>168</v>
      </c>
      <c r="B54" s="213"/>
      <c r="C54" s="213"/>
      <c r="D54" s="213"/>
      <c r="E54" s="213"/>
      <c r="F54" s="213"/>
      <c r="G54" s="213"/>
      <c r="H54" s="214"/>
      <c r="I54" s="4">
        <v>47</v>
      </c>
      <c r="J54" s="13">
        <v>1058966</v>
      </c>
      <c r="K54" s="13">
        <v>99951</v>
      </c>
    </row>
    <row r="55" spans="1:17" ht="12.75">
      <c r="A55" s="212" t="s">
        <v>5</v>
      </c>
      <c r="B55" s="213"/>
      <c r="C55" s="213"/>
      <c r="D55" s="213"/>
      <c r="E55" s="213"/>
      <c r="F55" s="213"/>
      <c r="G55" s="213"/>
      <c r="H55" s="214"/>
      <c r="I55" s="4">
        <v>48</v>
      </c>
      <c r="J55" s="13">
        <v>7814714</v>
      </c>
      <c r="K55" s="13">
        <v>439507</v>
      </c>
      <c r="Q55" s="114"/>
    </row>
    <row r="56" spans="1:11" ht="12.75">
      <c r="A56" s="212" t="s">
        <v>6</v>
      </c>
      <c r="B56" s="213"/>
      <c r="C56" s="213"/>
      <c r="D56" s="213"/>
      <c r="E56" s="213"/>
      <c r="F56" s="213"/>
      <c r="G56" s="213"/>
      <c r="H56" s="214"/>
      <c r="I56" s="4">
        <v>49</v>
      </c>
      <c r="J56" s="13">
        <v>8685194</v>
      </c>
      <c r="K56" s="119">
        <f>4877239+37304</f>
        <v>4914543</v>
      </c>
    </row>
    <row r="57" spans="1:11" ht="12.75">
      <c r="A57" s="209" t="s">
        <v>89</v>
      </c>
      <c r="B57" s="210"/>
      <c r="C57" s="210"/>
      <c r="D57" s="210"/>
      <c r="E57" s="210"/>
      <c r="F57" s="210"/>
      <c r="G57" s="210"/>
      <c r="H57" s="211"/>
      <c r="I57" s="4">
        <v>50</v>
      </c>
      <c r="J57" s="12">
        <f>SUM(J58:J64)</f>
        <v>25957580</v>
      </c>
      <c r="K57" s="12">
        <f>SUM(K58:K64)</f>
        <v>16858538</v>
      </c>
    </row>
    <row r="58" spans="1:11" ht="12.75">
      <c r="A58" s="212" t="s">
        <v>62</v>
      </c>
      <c r="B58" s="213"/>
      <c r="C58" s="213"/>
      <c r="D58" s="213"/>
      <c r="E58" s="213"/>
      <c r="F58" s="213"/>
      <c r="G58" s="213"/>
      <c r="H58" s="214"/>
      <c r="I58" s="4">
        <v>51</v>
      </c>
      <c r="J58" s="13"/>
      <c r="K58" s="13"/>
    </row>
    <row r="59" spans="1:16" ht="12.75">
      <c r="A59" s="212" t="s">
        <v>63</v>
      </c>
      <c r="B59" s="213"/>
      <c r="C59" s="213"/>
      <c r="D59" s="213"/>
      <c r="E59" s="213"/>
      <c r="F59" s="213"/>
      <c r="G59" s="213"/>
      <c r="H59" s="214"/>
      <c r="I59" s="4">
        <v>52</v>
      </c>
      <c r="J59" s="13">
        <v>3951258</v>
      </c>
      <c r="K59" s="13">
        <v>9769694</v>
      </c>
      <c r="P59" s="114"/>
    </row>
    <row r="60" spans="1:11" ht="12.75">
      <c r="A60" s="212" t="s">
        <v>200</v>
      </c>
      <c r="B60" s="213"/>
      <c r="C60" s="213"/>
      <c r="D60" s="213"/>
      <c r="E60" s="213"/>
      <c r="F60" s="213"/>
      <c r="G60" s="213"/>
      <c r="H60" s="214"/>
      <c r="I60" s="4">
        <v>53</v>
      </c>
      <c r="J60" s="13"/>
      <c r="K60" s="13"/>
    </row>
    <row r="61" spans="1:11" ht="12.75">
      <c r="A61" s="212" t="s">
        <v>69</v>
      </c>
      <c r="B61" s="213"/>
      <c r="C61" s="213"/>
      <c r="D61" s="213"/>
      <c r="E61" s="213"/>
      <c r="F61" s="213"/>
      <c r="G61" s="213"/>
      <c r="H61" s="214"/>
      <c r="I61" s="4">
        <v>54</v>
      </c>
      <c r="J61" s="13"/>
      <c r="K61" s="13"/>
    </row>
    <row r="62" spans="1:11" ht="12.75">
      <c r="A62" s="212" t="s">
        <v>70</v>
      </c>
      <c r="B62" s="213"/>
      <c r="C62" s="213"/>
      <c r="D62" s="213"/>
      <c r="E62" s="213"/>
      <c r="F62" s="213"/>
      <c r="G62" s="213"/>
      <c r="H62" s="214"/>
      <c r="I62" s="4">
        <v>55</v>
      </c>
      <c r="J62" s="13">
        <v>14909142</v>
      </c>
      <c r="K62" s="13">
        <v>1745827</v>
      </c>
    </row>
    <row r="63" spans="1:16" ht="12.75">
      <c r="A63" s="212" t="s">
        <v>71</v>
      </c>
      <c r="B63" s="213"/>
      <c r="C63" s="213"/>
      <c r="D63" s="213"/>
      <c r="E63" s="213"/>
      <c r="F63" s="213"/>
      <c r="G63" s="213"/>
      <c r="H63" s="214"/>
      <c r="I63" s="4">
        <v>56</v>
      </c>
      <c r="J63" s="13">
        <v>7097180</v>
      </c>
      <c r="K63" s="13">
        <v>5343017</v>
      </c>
      <c r="P63" s="114"/>
    </row>
    <row r="64" spans="1:18" ht="12.75">
      <c r="A64" s="212" t="s">
        <v>35</v>
      </c>
      <c r="B64" s="213"/>
      <c r="C64" s="213"/>
      <c r="D64" s="213"/>
      <c r="E64" s="213"/>
      <c r="F64" s="213"/>
      <c r="G64" s="213"/>
      <c r="H64" s="214"/>
      <c r="I64" s="4">
        <v>57</v>
      </c>
      <c r="J64" s="13"/>
      <c r="K64" s="13"/>
      <c r="R64" s="84"/>
    </row>
    <row r="65" spans="1:11" ht="12.75">
      <c r="A65" s="209" t="s">
        <v>172</v>
      </c>
      <c r="B65" s="210"/>
      <c r="C65" s="210"/>
      <c r="D65" s="210"/>
      <c r="E65" s="210"/>
      <c r="F65" s="210"/>
      <c r="G65" s="210"/>
      <c r="H65" s="211"/>
      <c r="I65" s="4">
        <v>58</v>
      </c>
      <c r="J65" s="13">
        <v>11365841</v>
      </c>
      <c r="K65" s="13">
        <v>3468990</v>
      </c>
    </row>
    <row r="66" spans="1:13" ht="12.75">
      <c r="A66" s="209" t="s">
        <v>42</v>
      </c>
      <c r="B66" s="210"/>
      <c r="C66" s="210"/>
      <c r="D66" s="210"/>
      <c r="E66" s="210"/>
      <c r="F66" s="210"/>
      <c r="G66" s="210"/>
      <c r="H66" s="211"/>
      <c r="I66" s="4">
        <v>59</v>
      </c>
      <c r="J66" s="13">
        <v>56579525</v>
      </c>
      <c r="K66" s="13">
        <v>56579525</v>
      </c>
      <c r="M66" s="114">
        <f>1298126584-J67</f>
        <v>-0.1700000762939453</v>
      </c>
    </row>
    <row r="67" spans="1:14" ht="12.75">
      <c r="A67" s="209" t="s">
        <v>271</v>
      </c>
      <c r="B67" s="210"/>
      <c r="C67" s="210"/>
      <c r="D67" s="210"/>
      <c r="E67" s="210"/>
      <c r="F67" s="210"/>
      <c r="G67" s="210"/>
      <c r="H67" s="211"/>
      <c r="I67" s="4">
        <v>60</v>
      </c>
      <c r="J67" s="12">
        <f>J8+J9+J41+J66</f>
        <v>1298126584.17</v>
      </c>
      <c r="K67" s="12">
        <f>K8+K9+K41+K66</f>
        <v>1168066538.24</v>
      </c>
      <c r="N67" s="114">
        <f>+K67-K115</f>
        <v>-0.18000006675720215</v>
      </c>
    </row>
    <row r="68" spans="1:11" ht="12.75">
      <c r="A68" s="215" t="s">
        <v>77</v>
      </c>
      <c r="B68" s="216"/>
      <c r="C68" s="216"/>
      <c r="D68" s="216"/>
      <c r="E68" s="216"/>
      <c r="F68" s="216"/>
      <c r="G68" s="216"/>
      <c r="H68" s="217"/>
      <c r="I68" s="5">
        <v>61</v>
      </c>
      <c r="J68" s="14">
        <v>191479107</v>
      </c>
      <c r="K68" s="14">
        <v>156300000</v>
      </c>
    </row>
    <row r="69" spans="1:11" ht="12.75">
      <c r="A69" s="218" t="s">
        <v>44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</row>
    <row r="70" spans="1:11" ht="12.75">
      <c r="A70" s="206" t="s">
        <v>272</v>
      </c>
      <c r="B70" s="207"/>
      <c r="C70" s="207"/>
      <c r="D70" s="207"/>
      <c r="E70" s="207"/>
      <c r="F70" s="207"/>
      <c r="G70" s="207"/>
      <c r="H70" s="208"/>
      <c r="I70" s="6">
        <v>62</v>
      </c>
      <c r="J70" s="120">
        <f>J71+J72+J73+J79+J80+J83+J86</f>
        <v>491137755</v>
      </c>
      <c r="K70" s="120">
        <f>K71+K72+K73+K79+K80+K83+K86</f>
        <v>415786437.42</v>
      </c>
    </row>
    <row r="71" spans="1:11" ht="12.75">
      <c r="A71" s="209" t="s">
        <v>116</v>
      </c>
      <c r="B71" s="210"/>
      <c r="C71" s="210"/>
      <c r="D71" s="210"/>
      <c r="E71" s="210"/>
      <c r="F71" s="210"/>
      <c r="G71" s="210"/>
      <c r="H71" s="211"/>
      <c r="I71" s="4">
        <v>63</v>
      </c>
      <c r="J71" s="13">
        <v>270904000</v>
      </c>
      <c r="K71" s="13">
        <v>270904000</v>
      </c>
    </row>
    <row r="72" spans="1:11" ht="12.75">
      <c r="A72" s="209" t="s">
        <v>117</v>
      </c>
      <c r="B72" s="210"/>
      <c r="C72" s="210"/>
      <c r="D72" s="210"/>
      <c r="E72" s="210"/>
      <c r="F72" s="210"/>
      <c r="G72" s="210"/>
      <c r="H72" s="211"/>
      <c r="I72" s="4">
        <v>64</v>
      </c>
      <c r="J72" s="13">
        <v>250572308</v>
      </c>
      <c r="K72" s="13">
        <v>160634352</v>
      </c>
    </row>
    <row r="73" spans="1:11" ht="12.75">
      <c r="A73" s="209" t="s">
        <v>118</v>
      </c>
      <c r="B73" s="210"/>
      <c r="C73" s="210"/>
      <c r="D73" s="210"/>
      <c r="E73" s="210"/>
      <c r="F73" s="210"/>
      <c r="G73" s="210"/>
      <c r="H73" s="211"/>
      <c r="I73" s="4">
        <v>65</v>
      </c>
      <c r="J73" s="12">
        <f>J74+J75-J76+J77+J78</f>
        <v>17677416</v>
      </c>
      <c r="K73" s="12">
        <f>K74+K75-K76+K77+K78</f>
        <v>19157791.42</v>
      </c>
    </row>
    <row r="74" spans="1:11" ht="12.75">
      <c r="A74" s="212" t="s">
        <v>119</v>
      </c>
      <c r="B74" s="213"/>
      <c r="C74" s="213"/>
      <c r="D74" s="213"/>
      <c r="E74" s="213"/>
      <c r="F74" s="213"/>
      <c r="G74" s="213"/>
      <c r="H74" s="214"/>
      <c r="I74" s="4">
        <v>66</v>
      </c>
      <c r="J74" s="13">
        <v>8250000</v>
      </c>
      <c r="K74" s="13">
        <v>8250000</v>
      </c>
    </row>
    <row r="75" spans="1:11" ht="12.75">
      <c r="A75" s="212" t="s">
        <v>120</v>
      </c>
      <c r="B75" s="213"/>
      <c r="C75" s="213"/>
      <c r="D75" s="213"/>
      <c r="E75" s="213"/>
      <c r="F75" s="213"/>
      <c r="G75" s="213"/>
      <c r="H75" s="214"/>
      <c r="I75" s="4">
        <v>67</v>
      </c>
      <c r="J75" s="13">
        <v>9000000</v>
      </c>
      <c r="K75" s="13">
        <v>9000000</v>
      </c>
    </row>
    <row r="76" spans="1:11" ht="12.75">
      <c r="A76" s="212" t="s">
        <v>108</v>
      </c>
      <c r="B76" s="213"/>
      <c r="C76" s="213"/>
      <c r="D76" s="213"/>
      <c r="E76" s="213"/>
      <c r="F76" s="213"/>
      <c r="G76" s="213"/>
      <c r="H76" s="214"/>
      <c r="I76" s="4">
        <v>68</v>
      </c>
      <c r="J76" s="13"/>
      <c r="K76" s="13"/>
    </row>
    <row r="77" spans="1:11" ht="12.75">
      <c r="A77" s="212" t="s">
        <v>109</v>
      </c>
      <c r="B77" s="213"/>
      <c r="C77" s="213"/>
      <c r="D77" s="213"/>
      <c r="E77" s="213"/>
      <c r="F77" s="213"/>
      <c r="G77" s="213"/>
      <c r="H77" s="214"/>
      <c r="I77" s="4">
        <v>69</v>
      </c>
      <c r="J77" s="13"/>
      <c r="K77" s="13"/>
    </row>
    <row r="78" spans="1:11" ht="12.75">
      <c r="A78" s="212" t="s">
        <v>110</v>
      </c>
      <c r="B78" s="213"/>
      <c r="C78" s="213"/>
      <c r="D78" s="213"/>
      <c r="E78" s="213"/>
      <c r="F78" s="213"/>
      <c r="G78" s="213"/>
      <c r="H78" s="214"/>
      <c r="I78" s="4">
        <v>70</v>
      </c>
      <c r="J78" s="119">
        <f>-484542+911958</f>
        <v>427416</v>
      </c>
      <c r="K78" s="13">
        <v>1907791.42</v>
      </c>
    </row>
    <row r="79" spans="1:11" ht="12.75">
      <c r="A79" s="209" t="s">
        <v>111</v>
      </c>
      <c r="B79" s="210"/>
      <c r="C79" s="210"/>
      <c r="D79" s="210"/>
      <c r="E79" s="210"/>
      <c r="F79" s="210"/>
      <c r="G79" s="210"/>
      <c r="H79" s="211"/>
      <c r="I79" s="4">
        <v>71</v>
      </c>
      <c r="J79" s="13">
        <v>41921987</v>
      </c>
      <c r="K79" s="121">
        <v>40584018</v>
      </c>
    </row>
    <row r="80" spans="1:11" ht="12.75">
      <c r="A80" s="209" t="s">
        <v>197</v>
      </c>
      <c r="B80" s="210"/>
      <c r="C80" s="210"/>
      <c r="D80" s="210"/>
      <c r="E80" s="210"/>
      <c r="F80" s="210"/>
      <c r="G80" s="210"/>
      <c r="H80" s="211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21" t="s">
        <v>137</v>
      </c>
      <c r="B81" s="222"/>
      <c r="C81" s="222"/>
      <c r="D81" s="222"/>
      <c r="E81" s="222"/>
      <c r="F81" s="222"/>
      <c r="G81" s="222"/>
      <c r="H81" s="223"/>
      <c r="I81" s="4">
        <v>73</v>
      </c>
      <c r="J81" s="13"/>
      <c r="K81" s="13"/>
    </row>
    <row r="82" spans="1:11" ht="12.75">
      <c r="A82" s="221" t="s">
        <v>138</v>
      </c>
      <c r="B82" s="222"/>
      <c r="C82" s="222"/>
      <c r="D82" s="222"/>
      <c r="E82" s="222"/>
      <c r="F82" s="222"/>
      <c r="G82" s="222"/>
      <c r="H82" s="223"/>
      <c r="I82" s="4">
        <v>74</v>
      </c>
      <c r="J82" s="13"/>
      <c r="K82" s="13"/>
    </row>
    <row r="83" spans="1:11" ht="12.75">
      <c r="A83" s="209" t="s">
        <v>198</v>
      </c>
      <c r="B83" s="210"/>
      <c r="C83" s="210"/>
      <c r="D83" s="210"/>
      <c r="E83" s="210"/>
      <c r="F83" s="210"/>
      <c r="G83" s="210"/>
      <c r="H83" s="211"/>
      <c r="I83" s="4">
        <v>75</v>
      </c>
      <c r="J83" s="12">
        <f>+J84-J85</f>
        <v>-89937956</v>
      </c>
      <c r="K83" s="12">
        <f>+K84-K85</f>
        <v>-75493724</v>
      </c>
    </row>
    <row r="84" spans="1:11" ht="12.75">
      <c r="A84" s="221" t="s">
        <v>139</v>
      </c>
      <c r="B84" s="222"/>
      <c r="C84" s="222"/>
      <c r="D84" s="222"/>
      <c r="E84" s="222"/>
      <c r="F84" s="222"/>
      <c r="G84" s="222"/>
      <c r="H84" s="223"/>
      <c r="I84" s="4">
        <v>76</v>
      </c>
      <c r="J84" s="13"/>
      <c r="K84" s="13"/>
    </row>
    <row r="85" spans="1:11" ht="12.75">
      <c r="A85" s="221" t="s">
        <v>140</v>
      </c>
      <c r="B85" s="222"/>
      <c r="C85" s="222"/>
      <c r="D85" s="222"/>
      <c r="E85" s="222"/>
      <c r="F85" s="222"/>
      <c r="G85" s="222"/>
      <c r="H85" s="223"/>
      <c r="I85" s="4">
        <v>77</v>
      </c>
      <c r="J85" s="13">
        <v>89937956</v>
      </c>
      <c r="K85" s="13">
        <v>75493724</v>
      </c>
    </row>
    <row r="86" spans="1:11" ht="12.75">
      <c r="A86" s="212" t="s">
        <v>141</v>
      </c>
      <c r="B86" s="213"/>
      <c r="C86" s="213"/>
      <c r="D86" s="213"/>
      <c r="E86" s="213"/>
      <c r="F86" s="213"/>
      <c r="G86" s="213"/>
      <c r="H86" s="214"/>
      <c r="I86" s="4">
        <v>78</v>
      </c>
      <c r="J86" s="13"/>
      <c r="K86" s="13"/>
    </row>
    <row r="87" spans="1:11" ht="12.75">
      <c r="A87" s="209" t="s">
        <v>11</v>
      </c>
      <c r="B87" s="210"/>
      <c r="C87" s="210"/>
      <c r="D87" s="210"/>
      <c r="E87" s="210"/>
      <c r="F87" s="210"/>
      <c r="G87" s="210"/>
      <c r="H87" s="211"/>
      <c r="I87" s="4">
        <v>79</v>
      </c>
      <c r="J87" s="12">
        <f>SUM(J88:J90)</f>
        <v>9068377</v>
      </c>
      <c r="K87" s="12">
        <f>SUM(K88:K90)</f>
        <v>13457014</v>
      </c>
    </row>
    <row r="88" spans="1:11" ht="12.75">
      <c r="A88" s="212" t="s">
        <v>104</v>
      </c>
      <c r="B88" s="213"/>
      <c r="C88" s="213"/>
      <c r="D88" s="213"/>
      <c r="E88" s="213"/>
      <c r="F88" s="213"/>
      <c r="G88" s="213"/>
      <c r="H88" s="214"/>
      <c r="I88" s="4">
        <v>80</v>
      </c>
      <c r="J88" s="13"/>
      <c r="K88" s="13"/>
    </row>
    <row r="89" spans="1:11" ht="12.75">
      <c r="A89" s="212" t="s">
        <v>105</v>
      </c>
      <c r="B89" s="213"/>
      <c r="C89" s="213"/>
      <c r="D89" s="213"/>
      <c r="E89" s="213"/>
      <c r="F89" s="213"/>
      <c r="G89" s="213"/>
      <c r="H89" s="214"/>
      <c r="I89" s="4">
        <v>81</v>
      </c>
      <c r="J89" s="13"/>
      <c r="K89" s="13"/>
    </row>
    <row r="90" spans="1:11" ht="12.75">
      <c r="A90" s="212" t="s">
        <v>106</v>
      </c>
      <c r="B90" s="213"/>
      <c r="C90" s="213"/>
      <c r="D90" s="213"/>
      <c r="E90" s="213"/>
      <c r="F90" s="213"/>
      <c r="G90" s="213"/>
      <c r="H90" s="214"/>
      <c r="I90" s="4">
        <v>82</v>
      </c>
      <c r="J90" s="13">
        <v>9068377</v>
      </c>
      <c r="K90" s="13">
        <v>13457014</v>
      </c>
    </row>
    <row r="91" spans="1:11" ht="12.75">
      <c r="A91" s="209" t="s">
        <v>12</v>
      </c>
      <c r="B91" s="210"/>
      <c r="C91" s="210"/>
      <c r="D91" s="210"/>
      <c r="E91" s="210"/>
      <c r="F91" s="210"/>
      <c r="G91" s="210"/>
      <c r="H91" s="211"/>
      <c r="I91" s="4">
        <v>83</v>
      </c>
      <c r="J91" s="12">
        <f>SUM(J92:J100)</f>
        <v>210117579</v>
      </c>
      <c r="K91" s="12">
        <f>SUM(K92:K100)</f>
        <v>172417840</v>
      </c>
    </row>
    <row r="92" spans="1:11" ht="12.75">
      <c r="A92" s="212" t="s">
        <v>107</v>
      </c>
      <c r="B92" s="213"/>
      <c r="C92" s="213"/>
      <c r="D92" s="213"/>
      <c r="E92" s="213"/>
      <c r="F92" s="213"/>
      <c r="G92" s="213"/>
      <c r="H92" s="214"/>
      <c r="I92" s="4">
        <v>84</v>
      </c>
      <c r="J92" s="13"/>
      <c r="K92" s="13"/>
    </row>
    <row r="93" spans="1:11" ht="12.75">
      <c r="A93" s="212" t="s">
        <v>201</v>
      </c>
      <c r="B93" s="213"/>
      <c r="C93" s="213"/>
      <c r="D93" s="213"/>
      <c r="E93" s="213"/>
      <c r="F93" s="213"/>
      <c r="G93" s="213"/>
      <c r="H93" s="214"/>
      <c r="I93" s="4">
        <v>85</v>
      </c>
      <c r="J93" s="13"/>
      <c r="K93" s="13"/>
    </row>
    <row r="94" spans="1:11" ht="12.75">
      <c r="A94" s="212" t="s">
        <v>0</v>
      </c>
      <c r="B94" s="213"/>
      <c r="C94" s="213"/>
      <c r="D94" s="213"/>
      <c r="E94" s="213"/>
      <c r="F94" s="213"/>
      <c r="G94" s="213"/>
      <c r="H94" s="214"/>
      <c r="I94" s="4">
        <v>86</v>
      </c>
      <c r="J94" s="13">
        <v>37527087</v>
      </c>
      <c r="K94" s="13"/>
    </row>
    <row r="95" spans="1:11" ht="12.75">
      <c r="A95" s="212" t="s">
        <v>202</v>
      </c>
      <c r="B95" s="213"/>
      <c r="C95" s="213"/>
      <c r="D95" s="213"/>
      <c r="E95" s="213"/>
      <c r="F95" s="213"/>
      <c r="G95" s="213"/>
      <c r="H95" s="214"/>
      <c r="I95" s="4">
        <v>87</v>
      </c>
      <c r="J95" s="13"/>
      <c r="K95" s="13"/>
    </row>
    <row r="96" spans="1:11" ht="12.75">
      <c r="A96" s="212" t="s">
        <v>203</v>
      </c>
      <c r="B96" s="213"/>
      <c r="C96" s="213"/>
      <c r="D96" s="213"/>
      <c r="E96" s="213"/>
      <c r="F96" s="213"/>
      <c r="G96" s="213"/>
      <c r="H96" s="214"/>
      <c r="I96" s="4">
        <v>88</v>
      </c>
      <c r="J96" s="13"/>
      <c r="K96" s="13"/>
    </row>
    <row r="97" spans="1:11" ht="12.75">
      <c r="A97" s="212" t="s">
        <v>204</v>
      </c>
      <c r="B97" s="213"/>
      <c r="C97" s="213"/>
      <c r="D97" s="213"/>
      <c r="E97" s="213"/>
      <c r="F97" s="213"/>
      <c r="G97" s="213"/>
      <c r="H97" s="214"/>
      <c r="I97" s="4">
        <v>89</v>
      </c>
      <c r="J97" s="13">
        <v>162109995</v>
      </c>
      <c r="K97" s="13">
        <v>162173130</v>
      </c>
    </row>
    <row r="98" spans="1:11" ht="12.75">
      <c r="A98" s="212" t="s">
        <v>80</v>
      </c>
      <c r="B98" s="213"/>
      <c r="C98" s="213"/>
      <c r="D98" s="213"/>
      <c r="E98" s="213"/>
      <c r="F98" s="213"/>
      <c r="G98" s="213"/>
      <c r="H98" s="214"/>
      <c r="I98" s="4">
        <v>90</v>
      </c>
      <c r="J98" s="13"/>
      <c r="K98" s="13"/>
    </row>
    <row r="99" spans="1:11" ht="12.75">
      <c r="A99" s="212" t="s">
        <v>78</v>
      </c>
      <c r="B99" s="213"/>
      <c r="C99" s="213"/>
      <c r="D99" s="213"/>
      <c r="E99" s="213"/>
      <c r="F99" s="213"/>
      <c r="G99" s="213"/>
      <c r="H99" s="214"/>
      <c r="I99" s="4">
        <v>91</v>
      </c>
      <c r="J99" s="13"/>
      <c r="K99" s="13"/>
    </row>
    <row r="100" spans="1:11" ht="12.75">
      <c r="A100" s="212" t="s">
        <v>79</v>
      </c>
      <c r="B100" s="213"/>
      <c r="C100" s="213"/>
      <c r="D100" s="213"/>
      <c r="E100" s="213"/>
      <c r="F100" s="213"/>
      <c r="G100" s="213"/>
      <c r="H100" s="214"/>
      <c r="I100" s="4">
        <v>92</v>
      </c>
      <c r="J100" s="13">
        <v>10480497</v>
      </c>
      <c r="K100" s="112">
        <v>10244710</v>
      </c>
    </row>
    <row r="101" spans="1:11" ht="12.75">
      <c r="A101" s="209" t="s">
        <v>13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2">
        <f>SUM(J102:J113)</f>
        <v>566098817</v>
      </c>
      <c r="K101" s="12">
        <f>SUM(K102:K113)</f>
        <v>543796384</v>
      </c>
    </row>
    <row r="102" spans="1:11" ht="12.75">
      <c r="A102" s="212" t="s">
        <v>107</v>
      </c>
      <c r="B102" s="213"/>
      <c r="C102" s="213"/>
      <c r="D102" s="213"/>
      <c r="E102" s="213"/>
      <c r="F102" s="213"/>
      <c r="G102" s="213"/>
      <c r="H102" s="214"/>
      <c r="I102" s="4">
        <v>94</v>
      </c>
      <c r="J102" s="13">
        <v>5315221</v>
      </c>
      <c r="K102" s="113">
        <v>11070714</v>
      </c>
    </row>
    <row r="103" spans="1:11" ht="12.75">
      <c r="A103" s="212" t="s">
        <v>201</v>
      </c>
      <c r="B103" s="213"/>
      <c r="C103" s="213"/>
      <c r="D103" s="213"/>
      <c r="E103" s="213"/>
      <c r="F103" s="213"/>
      <c r="G103" s="213"/>
      <c r="H103" s="214"/>
      <c r="I103" s="4">
        <v>95</v>
      </c>
      <c r="J103" s="13">
        <v>56000</v>
      </c>
      <c r="K103" s="13">
        <v>20000</v>
      </c>
    </row>
    <row r="104" spans="1:17" ht="12.75">
      <c r="A104" s="212" t="s">
        <v>0</v>
      </c>
      <c r="B104" s="213"/>
      <c r="C104" s="213"/>
      <c r="D104" s="213"/>
      <c r="E104" s="213"/>
      <c r="F104" s="213"/>
      <c r="G104" s="213"/>
      <c r="H104" s="214"/>
      <c r="I104" s="4">
        <v>96</v>
      </c>
      <c r="J104" s="13">
        <v>363354717</v>
      </c>
      <c r="K104" s="13">
        <v>385367918</v>
      </c>
      <c r="Q104" s="114"/>
    </row>
    <row r="105" spans="1:11" ht="12.75">
      <c r="A105" s="212" t="s">
        <v>202</v>
      </c>
      <c r="B105" s="213"/>
      <c r="C105" s="213"/>
      <c r="D105" s="213"/>
      <c r="E105" s="213"/>
      <c r="F105" s="213"/>
      <c r="G105" s="213"/>
      <c r="H105" s="214"/>
      <c r="I105" s="4">
        <v>97</v>
      </c>
      <c r="J105" s="13">
        <v>28736253</v>
      </c>
      <c r="K105" s="13">
        <v>18034318</v>
      </c>
    </row>
    <row r="106" spans="1:17" ht="12.75">
      <c r="A106" s="212" t="s">
        <v>203</v>
      </c>
      <c r="B106" s="213"/>
      <c r="C106" s="213"/>
      <c r="D106" s="213"/>
      <c r="E106" s="213"/>
      <c r="F106" s="213"/>
      <c r="G106" s="213"/>
      <c r="H106" s="214"/>
      <c r="I106" s="4">
        <v>98</v>
      </c>
      <c r="J106" s="13">
        <v>108796099</v>
      </c>
      <c r="K106" s="13">
        <v>78512824</v>
      </c>
      <c r="Q106" s="122"/>
    </row>
    <row r="107" spans="1:11" ht="12.75">
      <c r="A107" s="212" t="s">
        <v>204</v>
      </c>
      <c r="B107" s="213"/>
      <c r="C107" s="213"/>
      <c r="D107" s="213"/>
      <c r="E107" s="213"/>
      <c r="F107" s="213"/>
      <c r="G107" s="213"/>
      <c r="H107" s="214"/>
      <c r="I107" s="4">
        <v>99</v>
      </c>
      <c r="J107" s="13">
        <v>46313238</v>
      </c>
      <c r="K107" s="13">
        <v>33743736</v>
      </c>
    </row>
    <row r="108" spans="1:17" ht="12.75">
      <c r="A108" s="212" t="s">
        <v>80</v>
      </c>
      <c r="B108" s="213"/>
      <c r="C108" s="213"/>
      <c r="D108" s="213"/>
      <c r="E108" s="213"/>
      <c r="F108" s="213"/>
      <c r="G108" s="213"/>
      <c r="H108" s="214"/>
      <c r="I108" s="4">
        <v>100</v>
      </c>
      <c r="J108" s="13"/>
      <c r="K108" s="13"/>
      <c r="Q108" s="122"/>
    </row>
    <row r="109" spans="1:11" ht="12.75">
      <c r="A109" s="212" t="s">
        <v>81</v>
      </c>
      <c r="B109" s="213"/>
      <c r="C109" s="213"/>
      <c r="D109" s="213"/>
      <c r="E109" s="213"/>
      <c r="F109" s="213"/>
      <c r="G109" s="213"/>
      <c r="H109" s="214"/>
      <c r="I109" s="4">
        <v>101</v>
      </c>
      <c r="J109" s="13">
        <v>99740</v>
      </c>
      <c r="K109" s="13">
        <v>205690</v>
      </c>
    </row>
    <row r="110" spans="1:11" ht="12.75">
      <c r="A110" s="212" t="s">
        <v>82</v>
      </c>
      <c r="B110" s="213"/>
      <c r="C110" s="213"/>
      <c r="D110" s="213"/>
      <c r="E110" s="213"/>
      <c r="F110" s="213"/>
      <c r="G110" s="213"/>
      <c r="H110" s="214"/>
      <c r="I110" s="4">
        <v>102</v>
      </c>
      <c r="J110" s="13">
        <v>3167085</v>
      </c>
      <c r="K110" s="13">
        <v>5357740</v>
      </c>
    </row>
    <row r="111" spans="1:15" ht="12.75">
      <c r="A111" s="212" t="s">
        <v>85</v>
      </c>
      <c r="B111" s="213"/>
      <c r="C111" s="213"/>
      <c r="D111" s="213"/>
      <c r="E111" s="213"/>
      <c r="F111" s="213"/>
      <c r="G111" s="213"/>
      <c r="H111" s="214"/>
      <c r="I111" s="4">
        <v>103</v>
      </c>
      <c r="J111" s="13">
        <v>2484213</v>
      </c>
      <c r="K111" s="13">
        <v>2454213</v>
      </c>
      <c r="O111" s="114"/>
    </row>
    <row r="112" spans="1:11" ht="12.75">
      <c r="A112" s="212" t="s">
        <v>83</v>
      </c>
      <c r="B112" s="213"/>
      <c r="C112" s="213"/>
      <c r="D112" s="213"/>
      <c r="E112" s="213"/>
      <c r="F112" s="213"/>
      <c r="G112" s="213"/>
      <c r="H112" s="214"/>
      <c r="I112" s="4">
        <v>104</v>
      </c>
      <c r="J112" s="13"/>
      <c r="K112" s="13"/>
    </row>
    <row r="113" spans="1:13" ht="12.75">
      <c r="A113" s="212" t="s">
        <v>84</v>
      </c>
      <c r="B113" s="213"/>
      <c r="C113" s="213"/>
      <c r="D113" s="213"/>
      <c r="E113" s="213"/>
      <c r="F113" s="213"/>
      <c r="G113" s="213"/>
      <c r="H113" s="214"/>
      <c r="I113" s="4">
        <v>105</v>
      </c>
      <c r="J113" s="13">
        <v>7776251</v>
      </c>
      <c r="K113" s="13">
        <v>9029231</v>
      </c>
      <c r="M113" s="114">
        <f>+J115-J67</f>
        <v>-0.1700000762939453</v>
      </c>
    </row>
    <row r="114" spans="1:11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3">
        <v>21704056</v>
      </c>
      <c r="K114" s="13">
        <v>22608863</v>
      </c>
    </row>
    <row r="115" spans="1:14" ht="12.75">
      <c r="A115" s="209" t="s">
        <v>15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2">
        <f>J70+J87+J91+J101+J114</f>
        <v>1298126584</v>
      </c>
      <c r="K115" s="12">
        <f>K70+K87+K91+K101+K114</f>
        <v>1168066538.42</v>
      </c>
      <c r="M115" s="114">
        <f>+J115-1298126584</f>
        <v>0</v>
      </c>
      <c r="N115" s="114"/>
    </row>
    <row r="116" spans="1:11" ht="12.75">
      <c r="A116" s="226" t="s">
        <v>43</v>
      </c>
      <c r="B116" s="227"/>
      <c r="C116" s="227"/>
      <c r="D116" s="227"/>
      <c r="E116" s="227"/>
      <c r="F116" s="227"/>
      <c r="G116" s="227"/>
      <c r="H116" s="228"/>
      <c r="I116" s="5">
        <v>108</v>
      </c>
      <c r="J116" s="14">
        <f>+J68</f>
        <v>191479107</v>
      </c>
      <c r="K116" s="14">
        <v>156300000</v>
      </c>
    </row>
    <row r="117" spans="1:17" ht="12.75">
      <c r="A117" s="218" t="s">
        <v>237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  <c r="Q117" s="122"/>
    </row>
    <row r="118" spans="1:11" ht="12.75">
      <c r="A118" s="206" t="s">
        <v>154</v>
      </c>
      <c r="B118" s="207"/>
      <c r="C118" s="207"/>
      <c r="D118" s="207"/>
      <c r="E118" s="207"/>
      <c r="F118" s="207"/>
      <c r="G118" s="207"/>
      <c r="H118" s="207"/>
      <c r="I118" s="232"/>
      <c r="J118" s="232"/>
      <c r="K118" s="233"/>
    </row>
    <row r="119" spans="1:11" ht="12.75">
      <c r="A119" s="212" t="s">
        <v>3</v>
      </c>
      <c r="B119" s="213"/>
      <c r="C119" s="213"/>
      <c r="D119" s="213"/>
      <c r="E119" s="213"/>
      <c r="F119" s="213"/>
      <c r="G119" s="213"/>
      <c r="H119" s="214"/>
      <c r="I119" s="4">
        <v>109</v>
      </c>
      <c r="J119" s="13"/>
      <c r="K119" s="13"/>
    </row>
    <row r="120" spans="1:11" ht="12.75">
      <c r="A120" s="234" t="s">
        <v>4</v>
      </c>
      <c r="B120" s="235"/>
      <c r="C120" s="235"/>
      <c r="D120" s="235"/>
      <c r="E120" s="235"/>
      <c r="F120" s="235"/>
      <c r="G120" s="235"/>
      <c r="H120" s="23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7" t="s">
        <v>86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</row>
    <row r="123" spans="1:11" ht="12.75">
      <c r="A123" s="224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</row>
  </sheetData>
  <sheetProtection/>
  <mergeCells count="123">
    <mergeCell ref="A114:H114"/>
    <mergeCell ref="A115:H115"/>
    <mergeCell ref="A123:K123"/>
    <mergeCell ref="A116:H116"/>
    <mergeCell ref="A117:K117"/>
    <mergeCell ref="A118:K118"/>
    <mergeCell ref="A119:H119"/>
    <mergeCell ref="A120:H120"/>
    <mergeCell ref="A122:K122"/>
    <mergeCell ref="A113:H113"/>
    <mergeCell ref="A108:H108"/>
    <mergeCell ref="A109:H109"/>
    <mergeCell ref="A106:H106"/>
    <mergeCell ref="A107:H107"/>
    <mergeCell ref="A112:H112"/>
    <mergeCell ref="A111:H111"/>
    <mergeCell ref="A110:H110"/>
    <mergeCell ref="A98:H98"/>
    <mergeCell ref="A99:H99"/>
    <mergeCell ref="A104:H104"/>
    <mergeCell ref="A105:H105"/>
    <mergeCell ref="A100:H100"/>
    <mergeCell ref="A101:H101"/>
    <mergeCell ref="A102:H102"/>
    <mergeCell ref="A103:H103"/>
    <mergeCell ref="A90:H90"/>
    <mergeCell ref="A91:H91"/>
    <mergeCell ref="A92:H92"/>
    <mergeCell ref="A93:H93"/>
    <mergeCell ref="A94:H94"/>
    <mergeCell ref="A95:H95"/>
    <mergeCell ref="A96:H96"/>
    <mergeCell ref="A97:H97"/>
    <mergeCell ref="A88:H88"/>
    <mergeCell ref="A89:H89"/>
    <mergeCell ref="A86:H86"/>
    <mergeCell ref="A87:H87"/>
    <mergeCell ref="A76:H76"/>
    <mergeCell ref="A77:H77"/>
    <mergeCell ref="A74:H74"/>
    <mergeCell ref="A75:H75"/>
    <mergeCell ref="A78:H78"/>
    <mergeCell ref="A79:H79"/>
    <mergeCell ref="A84:H84"/>
    <mergeCell ref="A85:H85"/>
    <mergeCell ref="A82:H82"/>
    <mergeCell ref="A83:H83"/>
    <mergeCell ref="A80:H80"/>
    <mergeCell ref="A81:H81"/>
    <mergeCell ref="A66:H66"/>
    <mergeCell ref="A67:H67"/>
    <mergeCell ref="A72:H72"/>
    <mergeCell ref="A73:H73"/>
    <mergeCell ref="A68:H68"/>
    <mergeCell ref="A69:K69"/>
    <mergeCell ref="A70:H70"/>
    <mergeCell ref="A71:H71"/>
    <mergeCell ref="A64:H64"/>
    <mergeCell ref="A65:H65"/>
    <mergeCell ref="A58:H58"/>
    <mergeCell ref="A59:H59"/>
    <mergeCell ref="A56:H56"/>
    <mergeCell ref="A57:H57"/>
    <mergeCell ref="A62:H62"/>
    <mergeCell ref="A63:H63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30:H30"/>
    <mergeCell ref="A31:H31"/>
    <mergeCell ref="A32:H32"/>
    <mergeCell ref="A33:H33"/>
    <mergeCell ref="A34:H34"/>
    <mergeCell ref="A35:H35"/>
    <mergeCell ref="A40:H40"/>
    <mergeCell ref="A41:H41"/>
    <mergeCell ref="A50:H50"/>
    <mergeCell ref="A51:H51"/>
    <mergeCell ref="A36:H36"/>
    <mergeCell ref="A37:H37"/>
    <mergeCell ref="A38:H38"/>
    <mergeCell ref="A39:H39"/>
    <mergeCell ref="A44:H44"/>
    <mergeCell ref="A45:H45"/>
    <mergeCell ref="A42:H42"/>
    <mergeCell ref="A43:H43"/>
    <mergeCell ref="A18:H18"/>
    <mergeCell ref="A19:H19"/>
    <mergeCell ref="A26:H26"/>
    <mergeCell ref="A27:H27"/>
    <mergeCell ref="A22:H22"/>
    <mergeCell ref="A23:H23"/>
    <mergeCell ref="A24:H24"/>
    <mergeCell ref="A25:H25"/>
    <mergeCell ref="A10:H10"/>
    <mergeCell ref="A11:H11"/>
    <mergeCell ref="A12:H12"/>
    <mergeCell ref="A13:H13"/>
    <mergeCell ref="A8:H8"/>
    <mergeCell ref="A9:H9"/>
    <mergeCell ref="A28:H28"/>
    <mergeCell ref="A29:H29"/>
    <mergeCell ref="A14:H14"/>
    <mergeCell ref="A15:H15"/>
    <mergeCell ref="A16:H16"/>
    <mergeCell ref="A17:H17"/>
    <mergeCell ref="A20:H20"/>
    <mergeCell ref="A21:H21"/>
    <mergeCell ref="A4:K4"/>
    <mergeCell ref="A5:H5"/>
    <mergeCell ref="A6:H6"/>
    <mergeCell ref="A7:K7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4 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J77 J87:K116 K75:K78 J71:K71 K73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  <ignoredErrors>
    <ignoredError sqref="J57:K57 J101:K101" formulaRange="1"/>
    <ignoredError sqref="J1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J24" sqref="J24"/>
    </sheetView>
  </sheetViews>
  <sheetFormatPr defaultColWidth="9.140625" defaultRowHeight="12.75"/>
  <cols>
    <col min="10" max="11" width="12.7109375" style="0" customWidth="1"/>
    <col min="12" max="13" width="10.28125" style="0" bestFit="1" customWidth="1"/>
  </cols>
  <sheetData>
    <row r="1" spans="1:11" ht="12.75">
      <c r="A1" s="189" t="s">
        <v>127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2.75">
      <c r="A2" s="193" t="s">
        <v>269</v>
      </c>
      <c r="B2" s="194"/>
      <c r="C2" s="194"/>
      <c r="D2" s="194"/>
      <c r="E2" s="194"/>
      <c r="F2" s="194"/>
      <c r="G2" s="194"/>
      <c r="H2" s="194"/>
      <c r="I2" s="194"/>
      <c r="J2" s="194"/>
      <c r="K2" s="192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5"/>
    </row>
    <row r="4" spans="1:11" ht="12.75">
      <c r="A4" s="239" t="s">
        <v>283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45</v>
      </c>
      <c r="B5" s="242"/>
      <c r="C5" s="242"/>
      <c r="D5" s="242"/>
      <c r="E5" s="242"/>
      <c r="F5" s="242"/>
      <c r="G5" s="242"/>
      <c r="H5" s="242"/>
      <c r="I5" s="68" t="s">
        <v>238</v>
      </c>
      <c r="J5" s="70" t="s">
        <v>123</v>
      </c>
      <c r="K5" s="70" t="s">
        <v>124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72">
        <v>2</v>
      </c>
      <c r="J6" s="71">
        <v>3</v>
      </c>
      <c r="K6" s="71">
        <v>4</v>
      </c>
    </row>
    <row r="7" spans="1:11" ht="12.75">
      <c r="A7" s="206" t="s">
        <v>274</v>
      </c>
      <c r="B7" s="207"/>
      <c r="C7" s="207"/>
      <c r="D7" s="207"/>
      <c r="E7" s="207"/>
      <c r="F7" s="207"/>
      <c r="G7" s="207"/>
      <c r="H7" s="208"/>
      <c r="I7" s="6">
        <v>111</v>
      </c>
      <c r="J7" s="120">
        <f>SUM(J8:J9)</f>
        <v>247105538</v>
      </c>
      <c r="K7" s="120">
        <f>SUM(K8:K9)</f>
        <v>166242141</v>
      </c>
    </row>
    <row r="8" spans="1:11" ht="12.75">
      <c r="A8" s="209" t="s">
        <v>125</v>
      </c>
      <c r="B8" s="210"/>
      <c r="C8" s="210"/>
      <c r="D8" s="210"/>
      <c r="E8" s="210"/>
      <c r="F8" s="210"/>
      <c r="G8" s="210"/>
      <c r="H8" s="211"/>
      <c r="I8" s="4">
        <v>112</v>
      </c>
      <c r="J8" s="13">
        <v>225079913</v>
      </c>
      <c r="K8" s="13">
        <v>157080327</v>
      </c>
    </row>
    <row r="9" spans="1:11" ht="12.75">
      <c r="A9" s="209" t="s">
        <v>90</v>
      </c>
      <c r="B9" s="210"/>
      <c r="C9" s="210"/>
      <c r="D9" s="210"/>
      <c r="E9" s="210"/>
      <c r="F9" s="210"/>
      <c r="G9" s="210"/>
      <c r="H9" s="211"/>
      <c r="I9" s="4">
        <v>113</v>
      </c>
      <c r="J9" s="13">
        <v>22025625</v>
      </c>
      <c r="K9" s="13">
        <v>9161814</v>
      </c>
    </row>
    <row r="10" spans="1:11" ht="12.75">
      <c r="A10" s="209" t="s">
        <v>273</v>
      </c>
      <c r="B10" s="210"/>
      <c r="C10" s="210"/>
      <c r="D10" s="210"/>
      <c r="E10" s="210"/>
      <c r="F10" s="210"/>
      <c r="G10" s="210"/>
      <c r="H10" s="211"/>
      <c r="I10" s="4">
        <v>114</v>
      </c>
      <c r="J10" s="12">
        <f>J11+J12+J16+J20+J21+J22+J25+J26</f>
        <v>284711592</v>
      </c>
      <c r="K10" s="12">
        <f>K11+K12+K16+K20+K21+K22+K25+K26</f>
        <v>211813547</v>
      </c>
    </row>
    <row r="11" spans="1:11" ht="12.75">
      <c r="A11" s="209" t="s">
        <v>91</v>
      </c>
      <c r="B11" s="210"/>
      <c r="C11" s="210"/>
      <c r="D11" s="210"/>
      <c r="E11" s="210"/>
      <c r="F11" s="210"/>
      <c r="G11" s="210"/>
      <c r="H11" s="211"/>
      <c r="I11" s="4">
        <v>115</v>
      </c>
      <c r="J11" s="13">
        <v>-17974774</v>
      </c>
      <c r="K11" s="13">
        <v>41287440</v>
      </c>
    </row>
    <row r="12" spans="1:11" ht="12.75">
      <c r="A12" s="209" t="s">
        <v>275</v>
      </c>
      <c r="B12" s="210"/>
      <c r="C12" s="210"/>
      <c r="D12" s="210"/>
      <c r="E12" s="210"/>
      <c r="F12" s="210"/>
      <c r="G12" s="210"/>
      <c r="H12" s="211"/>
      <c r="I12" s="4">
        <v>116</v>
      </c>
      <c r="J12" s="12">
        <f>SUM(J13:J15)</f>
        <v>218123772</v>
      </c>
      <c r="K12" s="12">
        <f>SUM(K13:K15)</f>
        <v>102162751</v>
      </c>
    </row>
    <row r="13" spans="1:11" ht="12.75">
      <c r="A13" s="212" t="s">
        <v>121</v>
      </c>
      <c r="B13" s="213"/>
      <c r="C13" s="213"/>
      <c r="D13" s="213"/>
      <c r="E13" s="213"/>
      <c r="F13" s="213"/>
      <c r="G13" s="213"/>
      <c r="H13" s="214"/>
      <c r="I13" s="4">
        <v>117</v>
      </c>
      <c r="J13" s="13">
        <v>814445</v>
      </c>
      <c r="K13" s="13">
        <v>1567295</v>
      </c>
    </row>
    <row r="14" spans="1:11" ht="12.75">
      <c r="A14" s="212" t="s">
        <v>122</v>
      </c>
      <c r="B14" s="213"/>
      <c r="C14" s="213"/>
      <c r="D14" s="213"/>
      <c r="E14" s="213"/>
      <c r="F14" s="213"/>
      <c r="G14" s="213"/>
      <c r="H14" s="214"/>
      <c r="I14" s="4">
        <v>118</v>
      </c>
      <c r="J14" s="13"/>
      <c r="K14" s="13"/>
    </row>
    <row r="15" spans="1:11" ht="12.75">
      <c r="A15" s="212" t="s">
        <v>47</v>
      </c>
      <c r="B15" s="213"/>
      <c r="C15" s="213"/>
      <c r="D15" s="213"/>
      <c r="E15" s="213"/>
      <c r="F15" s="213"/>
      <c r="G15" s="213"/>
      <c r="H15" s="214"/>
      <c r="I15" s="4">
        <v>119</v>
      </c>
      <c r="J15" s="13">
        <v>217309327</v>
      </c>
      <c r="K15" s="13">
        <v>100595456</v>
      </c>
    </row>
    <row r="16" spans="1:11" ht="12.75">
      <c r="A16" s="209" t="s">
        <v>276</v>
      </c>
      <c r="B16" s="210"/>
      <c r="C16" s="210"/>
      <c r="D16" s="210"/>
      <c r="E16" s="210"/>
      <c r="F16" s="210"/>
      <c r="G16" s="210"/>
      <c r="H16" s="211"/>
      <c r="I16" s="4">
        <v>120</v>
      </c>
      <c r="J16" s="12">
        <f>SUM(J17:J19)</f>
        <v>36507213</v>
      </c>
      <c r="K16" s="12">
        <f>SUM(K17:K19)</f>
        <v>26611521</v>
      </c>
    </row>
    <row r="17" spans="1:12" ht="12.75">
      <c r="A17" s="212" t="s">
        <v>48</v>
      </c>
      <c r="B17" s="213"/>
      <c r="C17" s="213"/>
      <c r="D17" s="213"/>
      <c r="E17" s="213"/>
      <c r="F17" s="213"/>
      <c r="G17" s="213"/>
      <c r="H17" s="214"/>
      <c r="I17" s="4">
        <v>121</v>
      </c>
      <c r="J17" s="13">
        <v>24129712</v>
      </c>
      <c r="K17" s="13">
        <v>17041404</v>
      </c>
      <c r="L17" s="114"/>
    </row>
    <row r="18" spans="1:11" ht="12.75">
      <c r="A18" s="212" t="s">
        <v>49</v>
      </c>
      <c r="B18" s="213"/>
      <c r="C18" s="213"/>
      <c r="D18" s="213"/>
      <c r="E18" s="213"/>
      <c r="F18" s="213"/>
      <c r="G18" s="213"/>
      <c r="H18" s="214"/>
      <c r="I18" s="4">
        <v>122</v>
      </c>
      <c r="J18" s="13">
        <v>8525602</v>
      </c>
      <c r="K18" s="13">
        <v>5898461</v>
      </c>
    </row>
    <row r="19" spans="1:13" ht="12.75">
      <c r="A19" s="212" t="s">
        <v>50</v>
      </c>
      <c r="B19" s="213"/>
      <c r="C19" s="213"/>
      <c r="D19" s="213"/>
      <c r="E19" s="213"/>
      <c r="F19" s="213"/>
      <c r="G19" s="213"/>
      <c r="H19" s="214"/>
      <c r="I19" s="4">
        <v>123</v>
      </c>
      <c r="J19" s="13">
        <v>3851899</v>
      </c>
      <c r="K19" s="13">
        <v>3671656</v>
      </c>
      <c r="M19" s="114"/>
    </row>
    <row r="20" spans="1:11" ht="12.75">
      <c r="A20" s="209" t="s">
        <v>92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3">
        <v>4586522</v>
      </c>
      <c r="K20" s="13">
        <v>4552085</v>
      </c>
    </row>
    <row r="21" spans="1:13" ht="12.75">
      <c r="A21" s="209" t="s">
        <v>93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3">
        <v>24785273</v>
      </c>
      <c r="K21" s="13">
        <v>21627897</v>
      </c>
      <c r="M21" s="114"/>
    </row>
    <row r="22" spans="1:11" ht="12.75">
      <c r="A22" s="209" t="s">
        <v>14</v>
      </c>
      <c r="B22" s="210"/>
      <c r="C22" s="210"/>
      <c r="D22" s="210"/>
      <c r="E22" s="210"/>
      <c r="F22" s="210"/>
      <c r="G22" s="210"/>
      <c r="H22" s="211"/>
      <c r="I22" s="4">
        <v>126</v>
      </c>
      <c r="J22" s="12">
        <f>SUM(J23:J24)</f>
        <v>12619806</v>
      </c>
      <c r="K22" s="12">
        <f>SUM(K23:K24)</f>
        <v>8852780</v>
      </c>
    </row>
    <row r="23" spans="1:11" ht="12.75">
      <c r="A23" s="212" t="s">
        <v>112</v>
      </c>
      <c r="B23" s="213"/>
      <c r="C23" s="213"/>
      <c r="D23" s="213"/>
      <c r="E23" s="213"/>
      <c r="F23" s="213"/>
      <c r="G23" s="213"/>
      <c r="H23" s="214"/>
      <c r="I23" s="4">
        <v>127</v>
      </c>
      <c r="J23" s="13">
        <v>0</v>
      </c>
      <c r="K23" s="13"/>
    </row>
    <row r="24" spans="1:11" ht="12.75">
      <c r="A24" s="212" t="s">
        <v>113</v>
      </c>
      <c r="B24" s="213"/>
      <c r="C24" s="213"/>
      <c r="D24" s="213"/>
      <c r="E24" s="213"/>
      <c r="F24" s="213"/>
      <c r="G24" s="213"/>
      <c r="H24" s="214"/>
      <c r="I24" s="4">
        <v>128</v>
      </c>
      <c r="J24" s="13">
        <v>12619806</v>
      </c>
      <c r="K24" s="13">
        <v>8852780</v>
      </c>
    </row>
    <row r="25" spans="1:11" ht="12.75">
      <c r="A25" s="209" t="s">
        <v>94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3">
        <v>6063780</v>
      </c>
      <c r="K25" s="13">
        <v>6719073</v>
      </c>
    </row>
    <row r="26" spans="1:11" ht="12.75">
      <c r="A26" s="209" t="s">
        <v>36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3">
        <v>0</v>
      </c>
      <c r="K26" s="13"/>
    </row>
    <row r="27" spans="1:11" ht="12.75">
      <c r="A27" s="209" t="s">
        <v>277</v>
      </c>
      <c r="B27" s="210"/>
      <c r="C27" s="210"/>
      <c r="D27" s="210"/>
      <c r="E27" s="210"/>
      <c r="F27" s="210"/>
      <c r="G27" s="210"/>
      <c r="H27" s="211"/>
      <c r="I27" s="4">
        <v>131</v>
      </c>
      <c r="J27" s="12">
        <f>SUM(J28:J32)</f>
        <v>38980330</v>
      </c>
      <c r="K27" s="12">
        <f>SUM(K28:K32)</f>
        <v>40126316</v>
      </c>
    </row>
    <row r="28" spans="1:11" ht="24.75" customHeight="1">
      <c r="A28" s="212" t="s">
        <v>188</v>
      </c>
      <c r="B28" s="213"/>
      <c r="C28" s="213"/>
      <c r="D28" s="213"/>
      <c r="E28" s="213"/>
      <c r="F28" s="213"/>
      <c r="G28" s="213"/>
      <c r="H28" s="214"/>
      <c r="I28" s="4">
        <v>132</v>
      </c>
      <c r="J28" s="13">
        <v>9265429</v>
      </c>
      <c r="K28" s="13">
        <v>16373318</v>
      </c>
    </row>
    <row r="29" spans="1:11" ht="24.75" customHeight="1">
      <c r="A29" s="212" t="s">
        <v>128</v>
      </c>
      <c r="B29" s="213"/>
      <c r="C29" s="213"/>
      <c r="D29" s="213"/>
      <c r="E29" s="213"/>
      <c r="F29" s="213"/>
      <c r="G29" s="213"/>
      <c r="H29" s="214"/>
      <c r="I29" s="4">
        <v>133</v>
      </c>
      <c r="J29" s="13">
        <v>5786027</v>
      </c>
      <c r="K29" s="13">
        <v>14936926</v>
      </c>
    </row>
    <row r="30" spans="1:11" ht="12.75">
      <c r="A30" s="212" t="s">
        <v>114</v>
      </c>
      <c r="B30" s="213"/>
      <c r="C30" s="213"/>
      <c r="D30" s="213"/>
      <c r="E30" s="213"/>
      <c r="F30" s="213"/>
      <c r="G30" s="213"/>
      <c r="H30" s="214"/>
      <c r="I30" s="4">
        <v>134</v>
      </c>
      <c r="J30" s="13"/>
      <c r="K30" s="13"/>
    </row>
    <row r="31" spans="1:11" ht="12.75">
      <c r="A31" s="212" t="s">
        <v>184</v>
      </c>
      <c r="B31" s="213"/>
      <c r="C31" s="213"/>
      <c r="D31" s="213"/>
      <c r="E31" s="213"/>
      <c r="F31" s="213"/>
      <c r="G31" s="213"/>
      <c r="H31" s="214"/>
      <c r="I31" s="4">
        <v>135</v>
      </c>
      <c r="J31" s="13">
        <v>49095</v>
      </c>
      <c r="K31" s="13">
        <v>2389</v>
      </c>
    </row>
    <row r="32" spans="1:11" ht="12.75">
      <c r="A32" s="212" t="s">
        <v>115</v>
      </c>
      <c r="B32" s="213"/>
      <c r="C32" s="213"/>
      <c r="D32" s="213"/>
      <c r="E32" s="213"/>
      <c r="F32" s="213"/>
      <c r="G32" s="213"/>
      <c r="H32" s="214"/>
      <c r="I32" s="4">
        <v>136</v>
      </c>
      <c r="J32" s="13">
        <v>23879779</v>
      </c>
      <c r="K32" s="13">
        <v>8813683</v>
      </c>
    </row>
    <row r="33" spans="1:11" ht="12.75">
      <c r="A33" s="209" t="s">
        <v>278</v>
      </c>
      <c r="B33" s="210"/>
      <c r="C33" s="210"/>
      <c r="D33" s="210"/>
      <c r="E33" s="210"/>
      <c r="F33" s="210"/>
      <c r="G33" s="210"/>
      <c r="H33" s="211"/>
      <c r="I33" s="4">
        <v>137</v>
      </c>
      <c r="J33" s="12">
        <f>SUM(J34:J37)</f>
        <v>91312232</v>
      </c>
      <c r="K33" s="12">
        <f>SUM(K34:K37)</f>
        <v>70048634</v>
      </c>
    </row>
    <row r="34" spans="1:11" ht="19.5" customHeight="1">
      <c r="A34" s="212" t="s">
        <v>52</v>
      </c>
      <c r="B34" s="213"/>
      <c r="C34" s="213"/>
      <c r="D34" s="213"/>
      <c r="E34" s="213"/>
      <c r="F34" s="213"/>
      <c r="G34" s="213"/>
      <c r="H34" s="214"/>
      <c r="I34" s="4">
        <v>138</v>
      </c>
      <c r="J34" s="13">
        <v>161184</v>
      </c>
      <c r="K34" s="13">
        <v>3438135</v>
      </c>
    </row>
    <row r="35" spans="1:11" ht="25.5" customHeight="1">
      <c r="A35" s="212" t="s">
        <v>51</v>
      </c>
      <c r="B35" s="213"/>
      <c r="C35" s="213"/>
      <c r="D35" s="213"/>
      <c r="E35" s="213"/>
      <c r="F35" s="213"/>
      <c r="G35" s="213"/>
      <c r="H35" s="214"/>
      <c r="I35" s="4">
        <v>139</v>
      </c>
      <c r="J35" s="13">
        <f>41599443+914168</f>
        <v>42513611</v>
      </c>
      <c r="K35" s="13">
        <v>54610078</v>
      </c>
    </row>
    <row r="36" spans="1:11" ht="12.75">
      <c r="A36" s="212" t="s">
        <v>185</v>
      </c>
      <c r="B36" s="213"/>
      <c r="C36" s="213"/>
      <c r="D36" s="213"/>
      <c r="E36" s="213"/>
      <c r="F36" s="213"/>
      <c r="G36" s="213"/>
      <c r="H36" s="214"/>
      <c r="I36" s="4">
        <v>140</v>
      </c>
      <c r="J36" s="13">
        <v>41176403</v>
      </c>
      <c r="K36" s="13">
        <v>1716182</v>
      </c>
    </row>
    <row r="37" spans="1:11" ht="12.75">
      <c r="A37" s="212" t="s">
        <v>53</v>
      </c>
      <c r="B37" s="213"/>
      <c r="C37" s="213"/>
      <c r="D37" s="213"/>
      <c r="E37" s="213"/>
      <c r="F37" s="213"/>
      <c r="G37" s="213"/>
      <c r="H37" s="214"/>
      <c r="I37" s="4">
        <v>141</v>
      </c>
      <c r="J37" s="13">
        <v>7461034</v>
      </c>
      <c r="K37" s="13">
        <v>10284239</v>
      </c>
    </row>
    <row r="38" spans="1:11" ht="12.75">
      <c r="A38" s="209" t="s">
        <v>163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3"/>
      <c r="K38" s="13"/>
    </row>
    <row r="39" spans="1:11" ht="12.75">
      <c r="A39" s="209" t="s">
        <v>164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3"/>
      <c r="K39" s="13"/>
    </row>
    <row r="40" spans="1:11" ht="12.75">
      <c r="A40" s="209" t="s">
        <v>186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3"/>
      <c r="K40" s="13"/>
    </row>
    <row r="41" spans="1:11" ht="12.75">
      <c r="A41" s="209" t="s">
        <v>187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3"/>
      <c r="K41" s="13"/>
    </row>
    <row r="42" spans="1:11" ht="12.75">
      <c r="A42" s="209" t="s">
        <v>279</v>
      </c>
      <c r="B42" s="210"/>
      <c r="C42" s="210"/>
      <c r="D42" s="210"/>
      <c r="E42" s="210"/>
      <c r="F42" s="210"/>
      <c r="G42" s="210"/>
      <c r="H42" s="211"/>
      <c r="I42" s="4">
        <v>146</v>
      </c>
      <c r="J42" s="12">
        <f>J7+J27+J38+J40</f>
        <v>286085868</v>
      </c>
      <c r="K42" s="12">
        <f>K7+K27+K38+K40</f>
        <v>206368457</v>
      </c>
    </row>
    <row r="43" spans="1:11" ht="12.75">
      <c r="A43" s="209" t="s">
        <v>280</v>
      </c>
      <c r="B43" s="210"/>
      <c r="C43" s="210"/>
      <c r="D43" s="210"/>
      <c r="E43" s="210"/>
      <c r="F43" s="210"/>
      <c r="G43" s="210"/>
      <c r="H43" s="211"/>
      <c r="I43" s="4">
        <v>147</v>
      </c>
      <c r="J43" s="12">
        <f>J10+J33+J39+J41</f>
        <v>376023824</v>
      </c>
      <c r="K43" s="12">
        <f>K10+K33+K39+K41</f>
        <v>281862181</v>
      </c>
    </row>
    <row r="44" spans="1:11" ht="12.75">
      <c r="A44" s="209" t="s">
        <v>281</v>
      </c>
      <c r="B44" s="210"/>
      <c r="C44" s="210"/>
      <c r="D44" s="210"/>
      <c r="E44" s="210"/>
      <c r="F44" s="210"/>
      <c r="G44" s="210"/>
      <c r="H44" s="211"/>
      <c r="I44" s="4">
        <v>148</v>
      </c>
      <c r="J44" s="12">
        <f>J42-J43</f>
        <v>-89937956</v>
      </c>
      <c r="K44" s="12">
        <f>K42-K43</f>
        <v>-75493724</v>
      </c>
    </row>
    <row r="45" spans="1:12" ht="12.75">
      <c r="A45" s="221" t="s">
        <v>179</v>
      </c>
      <c r="B45" s="222"/>
      <c r="C45" s="222"/>
      <c r="D45" s="222"/>
      <c r="E45" s="222"/>
      <c r="F45" s="222"/>
      <c r="G45" s="222"/>
      <c r="H45" s="223"/>
      <c r="I45" s="4">
        <v>149</v>
      </c>
      <c r="J45" s="12">
        <f>IF(J42&gt;J43,J42-J43,0)</f>
        <v>0</v>
      </c>
      <c r="K45" s="12">
        <f>IF(K42&gt;K43,K42-K43,0)</f>
        <v>0</v>
      </c>
      <c r="L45" s="114"/>
    </row>
    <row r="46" spans="1:11" ht="12.75">
      <c r="A46" s="221" t="s">
        <v>180</v>
      </c>
      <c r="B46" s="222"/>
      <c r="C46" s="222"/>
      <c r="D46" s="222"/>
      <c r="E46" s="222"/>
      <c r="F46" s="222"/>
      <c r="G46" s="222"/>
      <c r="H46" s="223"/>
      <c r="I46" s="4">
        <v>150</v>
      </c>
      <c r="J46" s="12">
        <f>IF(J43&gt;J42,J43-J42,0)</f>
        <v>89937956</v>
      </c>
      <c r="K46" s="12">
        <f>IF(K43&gt;K42,K43-K42,0)</f>
        <v>75493724</v>
      </c>
    </row>
    <row r="47" spans="1:12" ht="12.75">
      <c r="A47" s="209" t="s">
        <v>178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3"/>
      <c r="K47" s="13"/>
      <c r="L47" s="114"/>
    </row>
    <row r="48" spans="1:11" ht="12.75">
      <c r="A48" s="209" t="s">
        <v>282</v>
      </c>
      <c r="B48" s="210"/>
      <c r="C48" s="210"/>
      <c r="D48" s="210"/>
      <c r="E48" s="210"/>
      <c r="F48" s="210"/>
      <c r="G48" s="210"/>
      <c r="H48" s="211"/>
      <c r="I48" s="4">
        <v>152</v>
      </c>
      <c r="J48" s="12">
        <f>J44-J47</f>
        <v>-89937956</v>
      </c>
      <c r="K48" s="12">
        <f>K44-K47</f>
        <v>-75493724</v>
      </c>
    </row>
    <row r="49" spans="1:11" ht="12.75">
      <c r="A49" s="221" t="s">
        <v>160</v>
      </c>
      <c r="B49" s="222"/>
      <c r="C49" s="222"/>
      <c r="D49" s="222"/>
      <c r="E49" s="222"/>
      <c r="F49" s="222"/>
      <c r="G49" s="222"/>
      <c r="H49" s="223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3" t="s">
        <v>181</v>
      </c>
      <c r="B50" s="244"/>
      <c r="C50" s="244"/>
      <c r="D50" s="244"/>
      <c r="E50" s="244"/>
      <c r="F50" s="244"/>
      <c r="G50" s="244"/>
      <c r="H50" s="245"/>
      <c r="I50" s="5">
        <v>154</v>
      </c>
      <c r="J50" s="16">
        <f>IF(J48&lt;0,-J48,0)</f>
        <v>89937956</v>
      </c>
      <c r="K50" s="16">
        <f>IF(K48&lt;0,-K48,0)</f>
        <v>75493724</v>
      </c>
    </row>
    <row r="51" spans="1:11" ht="12.75">
      <c r="A51" s="218" t="s">
        <v>99</v>
      </c>
      <c r="B51" s="229"/>
      <c r="C51" s="229"/>
      <c r="D51" s="229"/>
      <c r="E51" s="229"/>
      <c r="F51" s="229"/>
      <c r="G51" s="229"/>
      <c r="H51" s="229"/>
      <c r="I51" s="246"/>
      <c r="J51" s="246"/>
      <c r="K51" s="247"/>
    </row>
    <row r="52" spans="1:11" ht="12.75">
      <c r="A52" s="206" t="s">
        <v>155</v>
      </c>
      <c r="B52" s="207"/>
      <c r="C52" s="207"/>
      <c r="D52" s="207"/>
      <c r="E52" s="207"/>
      <c r="F52" s="207"/>
      <c r="G52" s="207"/>
      <c r="H52" s="207"/>
      <c r="I52" s="232"/>
      <c r="J52" s="232"/>
      <c r="K52" s="233"/>
    </row>
    <row r="53" spans="1:11" ht="12.75">
      <c r="A53" s="248" t="s">
        <v>195</v>
      </c>
      <c r="B53" s="249"/>
      <c r="C53" s="249"/>
      <c r="D53" s="249"/>
      <c r="E53" s="249"/>
      <c r="F53" s="249"/>
      <c r="G53" s="249"/>
      <c r="H53" s="250"/>
      <c r="I53" s="4">
        <v>155</v>
      </c>
      <c r="J53" s="13"/>
      <c r="K53" s="13"/>
    </row>
    <row r="54" spans="1:11" ht="12.75">
      <c r="A54" s="248" t="s">
        <v>196</v>
      </c>
      <c r="B54" s="249"/>
      <c r="C54" s="249"/>
      <c r="D54" s="249"/>
      <c r="E54" s="249"/>
      <c r="F54" s="249"/>
      <c r="G54" s="249"/>
      <c r="H54" s="250"/>
      <c r="I54" s="4">
        <v>156</v>
      </c>
      <c r="J54" s="14"/>
      <c r="K54" s="14"/>
    </row>
    <row r="55" spans="1:11" ht="12.75">
      <c r="A55" s="218" t="s">
        <v>158</v>
      </c>
      <c r="B55" s="229"/>
      <c r="C55" s="229"/>
      <c r="D55" s="229"/>
      <c r="E55" s="229"/>
      <c r="F55" s="229"/>
      <c r="G55" s="229"/>
      <c r="H55" s="229"/>
      <c r="I55" s="246"/>
      <c r="J55" s="246"/>
      <c r="K55" s="247"/>
    </row>
    <row r="56" spans="1:11" ht="12.75">
      <c r="A56" s="206" t="s">
        <v>169</v>
      </c>
      <c r="B56" s="207"/>
      <c r="C56" s="207"/>
      <c r="D56" s="207"/>
      <c r="E56" s="207"/>
      <c r="F56" s="207"/>
      <c r="G56" s="207"/>
      <c r="H56" s="208"/>
      <c r="I56" s="17">
        <v>157</v>
      </c>
      <c r="J56" s="11">
        <f>+J48</f>
        <v>-89937956</v>
      </c>
      <c r="K56" s="11">
        <v>-75493723</v>
      </c>
    </row>
    <row r="57" spans="1:11" ht="12.75">
      <c r="A57" s="209" t="s">
        <v>182</v>
      </c>
      <c r="B57" s="210"/>
      <c r="C57" s="210"/>
      <c r="D57" s="210"/>
      <c r="E57" s="210"/>
      <c r="F57" s="210"/>
      <c r="G57" s="210"/>
      <c r="H57" s="211"/>
      <c r="I57" s="4">
        <v>158</v>
      </c>
      <c r="J57" s="12">
        <f>SUM(J58:J64)</f>
        <v>34673842</v>
      </c>
      <c r="K57" s="12">
        <f>SUM(K58:K64)</f>
        <v>-1573756</v>
      </c>
    </row>
    <row r="58" spans="1:11" ht="12.75">
      <c r="A58" s="209" t="s">
        <v>189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3"/>
      <c r="K58" s="13"/>
    </row>
    <row r="59" spans="1:11" ht="12.75">
      <c r="A59" s="209" t="s">
        <v>190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3">
        <v>-1178933</v>
      </c>
      <c r="K59" s="13">
        <v>-1178933</v>
      </c>
    </row>
    <row r="60" spans="1:11" ht="12.75">
      <c r="A60" s="209" t="s">
        <v>34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3">
        <v>35852775</v>
      </c>
      <c r="K60" s="13">
        <v>-394823</v>
      </c>
    </row>
    <row r="61" spans="1:11" ht="12.75">
      <c r="A61" s="209" t="s">
        <v>191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3"/>
      <c r="K61" s="13"/>
    </row>
    <row r="62" spans="1:11" ht="12.75">
      <c r="A62" s="209" t="s">
        <v>192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3"/>
      <c r="K62" s="13"/>
    </row>
    <row r="63" spans="1:11" ht="12.75">
      <c r="A63" s="209" t="s">
        <v>193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3"/>
      <c r="K63" s="13"/>
    </row>
    <row r="64" spans="1:11" ht="12.75">
      <c r="A64" s="209" t="s">
        <v>194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3"/>
      <c r="K64" s="13"/>
    </row>
    <row r="65" spans="1:11" ht="12.75">
      <c r="A65" s="209" t="s">
        <v>183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3">
        <v>-235787</v>
      </c>
      <c r="K65" s="13">
        <v>-235787</v>
      </c>
    </row>
    <row r="66" spans="1:11" ht="12.75">
      <c r="A66" s="209" t="s">
        <v>161</v>
      </c>
      <c r="B66" s="210"/>
      <c r="C66" s="210"/>
      <c r="D66" s="210"/>
      <c r="E66" s="210"/>
      <c r="F66" s="210"/>
      <c r="G66" s="210"/>
      <c r="H66" s="211"/>
      <c r="I66" s="4">
        <v>167</v>
      </c>
      <c r="J66" s="12">
        <f>J57-J65</f>
        <v>34909629</v>
      </c>
      <c r="K66" s="12">
        <f>K57-K65</f>
        <v>-1337969</v>
      </c>
    </row>
    <row r="67" spans="1:11" ht="12.75">
      <c r="A67" s="209" t="s">
        <v>162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6">
        <f>J56+J66</f>
        <v>-55028327</v>
      </c>
      <c r="K67" s="16">
        <f>K56+K66</f>
        <v>-76831692</v>
      </c>
    </row>
    <row r="68" spans="1:11" ht="12.75">
      <c r="A68" s="218" t="s">
        <v>157</v>
      </c>
      <c r="B68" s="229"/>
      <c r="C68" s="229"/>
      <c r="D68" s="229"/>
      <c r="E68" s="229"/>
      <c r="F68" s="229"/>
      <c r="G68" s="229"/>
      <c r="H68" s="229"/>
      <c r="I68" s="246"/>
      <c r="J68" s="246"/>
      <c r="K68" s="247"/>
    </row>
    <row r="69" spans="1:11" ht="12.75">
      <c r="A69" s="206" t="s">
        <v>156</v>
      </c>
      <c r="B69" s="207"/>
      <c r="C69" s="207"/>
      <c r="D69" s="207"/>
      <c r="E69" s="207"/>
      <c r="F69" s="207"/>
      <c r="G69" s="207"/>
      <c r="H69" s="207"/>
      <c r="I69" s="232"/>
      <c r="J69" s="232"/>
      <c r="K69" s="233"/>
    </row>
    <row r="70" spans="1:11" ht="12.75">
      <c r="A70" s="248" t="s">
        <v>195</v>
      </c>
      <c r="B70" s="249"/>
      <c r="C70" s="249"/>
      <c r="D70" s="249"/>
      <c r="E70" s="249"/>
      <c r="F70" s="249"/>
      <c r="G70" s="249"/>
      <c r="H70" s="250"/>
      <c r="I70" s="4">
        <v>169</v>
      </c>
      <c r="J70" s="13"/>
      <c r="K70" s="13"/>
    </row>
    <row r="71" spans="1:11" ht="12.75">
      <c r="A71" s="251" t="s">
        <v>196</v>
      </c>
      <c r="B71" s="252"/>
      <c r="C71" s="252"/>
      <c r="D71" s="252"/>
      <c r="E71" s="252"/>
      <c r="F71" s="252"/>
      <c r="G71" s="252"/>
      <c r="H71" s="253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55:K55"/>
    <mergeCell ref="A56:H56"/>
    <mergeCell ref="A57:H57"/>
    <mergeCell ref="A58:H5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23:H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  <ignoredErrors>
    <ignoredError sqref="J16:J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110" zoomScaleSheetLayoutView="110" zoomScalePageLayoutView="0" workbookViewId="0" topLeftCell="A1">
      <selection activeCell="K8" sqref="K8:K13"/>
    </sheetView>
  </sheetViews>
  <sheetFormatPr defaultColWidth="9.140625" defaultRowHeight="12.75"/>
  <cols>
    <col min="10" max="11" width="12.7109375" style="0" customWidth="1"/>
    <col min="13" max="13" width="13.7109375" style="114" bestFit="1" customWidth="1"/>
    <col min="14" max="14" width="10.28125" style="114" bestFit="1" customWidth="1"/>
    <col min="15" max="15" width="10.28125" style="0" bestFit="1" customWidth="1"/>
  </cols>
  <sheetData>
    <row r="1" spans="1:11" ht="12.75">
      <c r="A1" s="260" t="s">
        <v>135</v>
      </c>
      <c r="B1" s="261"/>
      <c r="C1" s="261"/>
      <c r="D1" s="261"/>
      <c r="E1" s="261"/>
      <c r="F1" s="261"/>
      <c r="G1" s="261"/>
      <c r="H1" s="261"/>
      <c r="I1" s="261"/>
      <c r="J1" s="262"/>
      <c r="K1" s="191"/>
    </row>
    <row r="2" spans="1:11" ht="12.75">
      <c r="A2" s="264" t="s">
        <v>269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66" t="s">
        <v>284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>
      <c r="A5" s="254" t="s">
        <v>45</v>
      </c>
      <c r="B5" s="254"/>
      <c r="C5" s="254"/>
      <c r="D5" s="254"/>
      <c r="E5" s="254"/>
      <c r="F5" s="254"/>
      <c r="G5" s="254"/>
      <c r="H5" s="254"/>
      <c r="I5" s="77" t="s">
        <v>238</v>
      </c>
      <c r="J5" s="78" t="s">
        <v>123</v>
      </c>
      <c r="K5" s="78" t="s">
        <v>124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9">
        <v>2</v>
      </c>
      <c r="J6" s="80" t="s">
        <v>241</v>
      </c>
      <c r="K6" s="80" t="s">
        <v>242</v>
      </c>
    </row>
    <row r="7" spans="1:11" ht="12.75">
      <c r="A7" s="256" t="s">
        <v>129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3" ht="12.75">
      <c r="A8" s="212" t="s">
        <v>29</v>
      </c>
      <c r="B8" s="213"/>
      <c r="C8" s="213"/>
      <c r="D8" s="213"/>
      <c r="E8" s="213"/>
      <c r="F8" s="213"/>
      <c r="G8" s="213"/>
      <c r="H8" s="213"/>
      <c r="I8" s="4">
        <v>1</v>
      </c>
      <c r="J8" s="13">
        <v>-89937956</v>
      </c>
      <c r="K8" s="13">
        <v>-75493724</v>
      </c>
      <c r="M8" s="115"/>
    </row>
    <row r="9" spans="1:11" ht="12.75">
      <c r="A9" s="212" t="s">
        <v>30</v>
      </c>
      <c r="B9" s="213"/>
      <c r="C9" s="213"/>
      <c r="D9" s="213"/>
      <c r="E9" s="213"/>
      <c r="F9" s="213"/>
      <c r="G9" s="213"/>
      <c r="H9" s="213"/>
      <c r="I9" s="4">
        <v>2</v>
      </c>
      <c r="J9" s="13">
        <v>4586522</v>
      </c>
      <c r="K9" s="13">
        <v>4552085</v>
      </c>
    </row>
    <row r="10" spans="1:11" ht="12.75">
      <c r="A10" s="212" t="s">
        <v>31</v>
      </c>
      <c r="B10" s="213"/>
      <c r="C10" s="213"/>
      <c r="D10" s="213"/>
      <c r="E10" s="213"/>
      <c r="F10" s="213"/>
      <c r="G10" s="213"/>
      <c r="H10" s="213"/>
      <c r="I10" s="4">
        <v>3</v>
      </c>
      <c r="J10" s="13"/>
      <c r="K10" s="13"/>
    </row>
    <row r="11" spans="1:11" ht="12.75">
      <c r="A11" s="212" t="s">
        <v>32</v>
      </c>
      <c r="B11" s="213"/>
      <c r="C11" s="213"/>
      <c r="D11" s="213"/>
      <c r="E11" s="213"/>
      <c r="F11" s="213"/>
      <c r="G11" s="213"/>
      <c r="H11" s="213"/>
      <c r="I11" s="4">
        <v>4</v>
      </c>
      <c r="J11" s="13">
        <v>94377298</v>
      </c>
      <c r="K11" s="13">
        <v>34218456</v>
      </c>
    </row>
    <row r="12" spans="1:11" ht="12.75">
      <c r="A12" s="212" t="s">
        <v>33</v>
      </c>
      <c r="B12" s="213"/>
      <c r="C12" s="213"/>
      <c r="D12" s="213"/>
      <c r="E12" s="213"/>
      <c r="F12" s="213"/>
      <c r="G12" s="213"/>
      <c r="H12" s="213"/>
      <c r="I12" s="4">
        <v>5</v>
      </c>
      <c r="J12" s="13"/>
      <c r="K12" s="13">
        <v>39164456</v>
      </c>
    </row>
    <row r="13" spans="1:11" ht="12.75">
      <c r="A13" s="212" t="s">
        <v>37</v>
      </c>
      <c r="B13" s="213"/>
      <c r="C13" s="213"/>
      <c r="D13" s="213"/>
      <c r="E13" s="213"/>
      <c r="F13" s="213"/>
      <c r="G13" s="213"/>
      <c r="H13" s="213"/>
      <c r="I13" s="4">
        <v>6</v>
      </c>
      <c r="J13" s="13">
        <v>117466320</v>
      </c>
      <c r="K13" s="13">
        <v>32191243</v>
      </c>
    </row>
    <row r="14" spans="1:11" ht="12.75">
      <c r="A14" s="209" t="s">
        <v>130</v>
      </c>
      <c r="B14" s="210"/>
      <c r="C14" s="210"/>
      <c r="D14" s="210"/>
      <c r="E14" s="210"/>
      <c r="F14" s="210"/>
      <c r="G14" s="210"/>
      <c r="H14" s="210"/>
      <c r="I14" s="4">
        <v>7</v>
      </c>
      <c r="J14" s="9">
        <f>SUM(J8:J13)</f>
        <v>126492184</v>
      </c>
      <c r="K14" s="12">
        <f>SUM(K8:K13)</f>
        <v>34632516</v>
      </c>
    </row>
    <row r="15" spans="1:11" ht="12.75">
      <c r="A15" s="212" t="s">
        <v>38</v>
      </c>
      <c r="B15" s="213"/>
      <c r="C15" s="213"/>
      <c r="D15" s="213"/>
      <c r="E15" s="213"/>
      <c r="F15" s="213"/>
      <c r="G15" s="213"/>
      <c r="H15" s="213"/>
      <c r="I15" s="4">
        <v>8</v>
      </c>
      <c r="J15" s="13">
        <v>92093486</v>
      </c>
      <c r="K15" s="13">
        <v>38619259</v>
      </c>
    </row>
    <row r="16" spans="1:11" ht="12.75">
      <c r="A16" s="212" t="s">
        <v>39</v>
      </c>
      <c r="B16" s="213"/>
      <c r="C16" s="213"/>
      <c r="D16" s="213"/>
      <c r="E16" s="213"/>
      <c r="F16" s="213"/>
      <c r="G16" s="213"/>
      <c r="H16" s="213"/>
      <c r="I16" s="4">
        <v>9</v>
      </c>
      <c r="J16" s="13"/>
      <c r="K16" s="13"/>
    </row>
    <row r="17" spans="1:14" ht="12.75">
      <c r="A17" s="212" t="s">
        <v>40</v>
      </c>
      <c r="B17" s="213"/>
      <c r="C17" s="213"/>
      <c r="D17" s="213"/>
      <c r="E17" s="213"/>
      <c r="F17" s="213"/>
      <c r="G17" s="213"/>
      <c r="H17" s="213"/>
      <c r="I17" s="4">
        <v>10</v>
      </c>
      <c r="J17" s="13">
        <v>22052156</v>
      </c>
      <c r="K17" s="13"/>
      <c r="N17" s="115"/>
    </row>
    <row r="18" spans="1:14" ht="12.75">
      <c r="A18" s="212" t="s">
        <v>41</v>
      </c>
      <c r="B18" s="213"/>
      <c r="C18" s="213"/>
      <c r="D18" s="213"/>
      <c r="E18" s="213"/>
      <c r="F18" s="213"/>
      <c r="G18" s="213"/>
      <c r="H18" s="213"/>
      <c r="I18" s="4">
        <v>11</v>
      </c>
      <c r="J18" s="13"/>
      <c r="K18" s="13"/>
      <c r="N18" s="115"/>
    </row>
    <row r="19" spans="1:11" ht="12.75">
      <c r="A19" s="209" t="s">
        <v>131</v>
      </c>
      <c r="B19" s="210"/>
      <c r="C19" s="210"/>
      <c r="D19" s="210"/>
      <c r="E19" s="210"/>
      <c r="F19" s="210"/>
      <c r="G19" s="210"/>
      <c r="H19" s="210"/>
      <c r="I19" s="4">
        <v>12</v>
      </c>
      <c r="J19" s="9">
        <f>SUM(J15:J18)</f>
        <v>114145642</v>
      </c>
      <c r="K19" s="12">
        <f>SUM(K15:K18)</f>
        <v>38619259</v>
      </c>
    </row>
    <row r="20" spans="1:11" ht="12.75">
      <c r="A20" s="209" t="s">
        <v>25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IF(J14&gt;J19,J14-J19,0)</f>
        <v>12346542</v>
      </c>
      <c r="K20" s="12">
        <f>IF(K14&gt;K19,K14-K19,0)</f>
        <v>0</v>
      </c>
    </row>
    <row r="21" spans="1:11" ht="12.75">
      <c r="A21" s="209" t="s">
        <v>26</v>
      </c>
      <c r="B21" s="210"/>
      <c r="C21" s="210"/>
      <c r="D21" s="210"/>
      <c r="E21" s="210"/>
      <c r="F21" s="210"/>
      <c r="G21" s="210"/>
      <c r="H21" s="210"/>
      <c r="I21" s="4">
        <v>14</v>
      </c>
      <c r="J21" s="9">
        <f>IF(J19&gt;J14,J19-J14,0)</f>
        <v>0</v>
      </c>
      <c r="K21" s="12">
        <f>IF(K19&gt;K14,K19-K14,0)</f>
        <v>3986743</v>
      </c>
    </row>
    <row r="22" spans="1:11" ht="12.75">
      <c r="A22" s="256" t="s">
        <v>132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12" t="s">
        <v>146</v>
      </c>
      <c r="B23" s="213"/>
      <c r="C23" s="213"/>
      <c r="D23" s="213"/>
      <c r="E23" s="213"/>
      <c r="F23" s="213"/>
      <c r="G23" s="213"/>
      <c r="H23" s="213"/>
      <c r="I23" s="4">
        <v>15</v>
      </c>
      <c r="J23" s="13">
        <v>2288804</v>
      </c>
      <c r="K23" s="13">
        <v>3499542</v>
      </c>
    </row>
    <row r="24" spans="1:11" ht="12.75">
      <c r="A24" s="212" t="s">
        <v>147</v>
      </c>
      <c r="B24" s="213"/>
      <c r="C24" s="213"/>
      <c r="D24" s="213"/>
      <c r="E24" s="213"/>
      <c r="F24" s="213"/>
      <c r="G24" s="213"/>
      <c r="H24" s="213"/>
      <c r="I24" s="4">
        <v>16</v>
      </c>
      <c r="J24" s="13"/>
      <c r="K24" s="13"/>
    </row>
    <row r="25" spans="1:11" ht="12.75">
      <c r="A25" s="212" t="s">
        <v>148</v>
      </c>
      <c r="B25" s="213"/>
      <c r="C25" s="213"/>
      <c r="D25" s="213"/>
      <c r="E25" s="213"/>
      <c r="F25" s="213"/>
      <c r="G25" s="213"/>
      <c r="H25" s="213"/>
      <c r="I25" s="4">
        <v>17</v>
      </c>
      <c r="J25" s="13"/>
      <c r="K25" s="13"/>
    </row>
    <row r="26" spans="1:11" ht="12.75">
      <c r="A26" s="212" t="s">
        <v>149</v>
      </c>
      <c r="B26" s="213"/>
      <c r="C26" s="213"/>
      <c r="D26" s="213"/>
      <c r="E26" s="213"/>
      <c r="F26" s="213"/>
      <c r="G26" s="213"/>
      <c r="H26" s="213"/>
      <c r="I26" s="4">
        <v>18</v>
      </c>
      <c r="J26" s="13"/>
      <c r="K26" s="13"/>
    </row>
    <row r="27" spans="1:11" ht="12.75">
      <c r="A27" s="212" t="s">
        <v>150</v>
      </c>
      <c r="B27" s="213"/>
      <c r="C27" s="213"/>
      <c r="D27" s="213"/>
      <c r="E27" s="213"/>
      <c r="F27" s="213"/>
      <c r="G27" s="213"/>
      <c r="H27" s="213"/>
      <c r="I27" s="4">
        <v>19</v>
      </c>
      <c r="J27" s="13"/>
      <c r="K27" s="13">
        <v>18478324</v>
      </c>
    </row>
    <row r="28" spans="1:11" ht="12.75">
      <c r="A28" s="209" t="s">
        <v>136</v>
      </c>
      <c r="B28" s="210"/>
      <c r="C28" s="210"/>
      <c r="D28" s="210"/>
      <c r="E28" s="210"/>
      <c r="F28" s="210"/>
      <c r="G28" s="210"/>
      <c r="H28" s="210"/>
      <c r="I28" s="4">
        <v>20</v>
      </c>
      <c r="J28" s="9">
        <f>SUM(J23:J27)</f>
        <v>2288804</v>
      </c>
      <c r="K28" s="12">
        <f>SUM(K23:K27)</f>
        <v>21977866</v>
      </c>
    </row>
    <row r="29" spans="1:11" ht="12.75">
      <c r="A29" s="212" t="s">
        <v>100</v>
      </c>
      <c r="B29" s="213"/>
      <c r="C29" s="213"/>
      <c r="D29" s="213"/>
      <c r="E29" s="213"/>
      <c r="F29" s="213"/>
      <c r="G29" s="213"/>
      <c r="H29" s="213"/>
      <c r="I29" s="4">
        <v>21</v>
      </c>
      <c r="J29" s="13">
        <v>388649</v>
      </c>
      <c r="K29" s="13">
        <v>932444</v>
      </c>
    </row>
    <row r="30" spans="1:15" ht="12.75">
      <c r="A30" s="212" t="s">
        <v>101</v>
      </c>
      <c r="B30" s="213"/>
      <c r="C30" s="213"/>
      <c r="D30" s="213"/>
      <c r="E30" s="213"/>
      <c r="F30" s="213"/>
      <c r="G30" s="213"/>
      <c r="H30" s="213"/>
      <c r="I30" s="4">
        <v>22</v>
      </c>
      <c r="J30" s="13">
        <v>16512521</v>
      </c>
      <c r="K30" s="13"/>
      <c r="O30" s="114"/>
    </row>
    <row r="31" spans="1:11" ht="12.75">
      <c r="A31" s="212" t="s">
        <v>8</v>
      </c>
      <c r="B31" s="213"/>
      <c r="C31" s="213"/>
      <c r="D31" s="213"/>
      <c r="E31" s="213"/>
      <c r="F31" s="213"/>
      <c r="G31" s="213"/>
      <c r="H31" s="213"/>
      <c r="I31" s="4">
        <v>23</v>
      </c>
      <c r="J31" s="8">
        <v>61304132</v>
      </c>
      <c r="K31" s="13">
        <v>4579896</v>
      </c>
    </row>
    <row r="32" spans="1:11" ht="12.75">
      <c r="A32" s="209" t="s">
        <v>2</v>
      </c>
      <c r="B32" s="210"/>
      <c r="C32" s="210"/>
      <c r="D32" s="210"/>
      <c r="E32" s="210"/>
      <c r="F32" s="210"/>
      <c r="G32" s="210"/>
      <c r="H32" s="210"/>
      <c r="I32" s="4">
        <v>24</v>
      </c>
      <c r="J32" s="9">
        <f>SUM(J29:J31)</f>
        <v>78205302</v>
      </c>
      <c r="K32" s="12">
        <f>SUM(K29:K31)</f>
        <v>5512340</v>
      </c>
    </row>
    <row r="33" spans="1:15" ht="12.75">
      <c r="A33" s="209" t="s">
        <v>27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IF(J28&gt;J32,J28-J32,0)</f>
        <v>0</v>
      </c>
      <c r="K33" s="12">
        <f>IF(K28&gt;K32,K28-K32,0)</f>
        <v>16465526</v>
      </c>
      <c r="O33" s="114"/>
    </row>
    <row r="34" spans="1:11" ht="12.75">
      <c r="A34" s="209" t="s">
        <v>28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IF(J32&gt;J28,J32-J28,0)</f>
        <v>75916498</v>
      </c>
      <c r="K34" s="12">
        <f>IF(K32&gt;K28,K32-K28,0)</f>
        <v>0</v>
      </c>
    </row>
    <row r="35" spans="1:11" ht="12.75">
      <c r="A35" s="256" t="s">
        <v>133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212" t="s">
        <v>142</v>
      </c>
      <c r="B36" s="213"/>
      <c r="C36" s="213"/>
      <c r="D36" s="213"/>
      <c r="E36" s="213"/>
      <c r="F36" s="213"/>
      <c r="G36" s="213"/>
      <c r="H36" s="213"/>
      <c r="I36" s="4">
        <v>27</v>
      </c>
      <c r="J36" s="13"/>
      <c r="K36" s="13"/>
    </row>
    <row r="37" spans="1:11" ht="12.75">
      <c r="A37" s="212" t="s">
        <v>18</v>
      </c>
      <c r="B37" s="213"/>
      <c r="C37" s="213"/>
      <c r="D37" s="213"/>
      <c r="E37" s="213"/>
      <c r="F37" s="213"/>
      <c r="G37" s="213"/>
      <c r="H37" s="213"/>
      <c r="I37" s="4">
        <v>28</v>
      </c>
      <c r="J37" s="13">
        <v>47100264</v>
      </c>
      <c r="K37" s="13">
        <v>16080087</v>
      </c>
    </row>
    <row r="38" spans="1:11" ht="12.75">
      <c r="A38" s="212" t="s">
        <v>19</v>
      </c>
      <c r="B38" s="213"/>
      <c r="C38" s="213"/>
      <c r="D38" s="213"/>
      <c r="E38" s="213"/>
      <c r="F38" s="213"/>
      <c r="G38" s="213"/>
      <c r="H38" s="213"/>
      <c r="I38" s="4">
        <v>29</v>
      </c>
      <c r="J38" s="13">
        <v>3209222</v>
      </c>
      <c r="K38" s="13"/>
    </row>
    <row r="39" spans="1:11" ht="12.75">
      <c r="A39" s="209" t="s">
        <v>54</v>
      </c>
      <c r="B39" s="210"/>
      <c r="C39" s="210"/>
      <c r="D39" s="210"/>
      <c r="E39" s="210"/>
      <c r="F39" s="210"/>
      <c r="G39" s="210"/>
      <c r="H39" s="210"/>
      <c r="I39" s="4">
        <v>30</v>
      </c>
      <c r="J39" s="9">
        <f>SUM(J36:J38)</f>
        <v>50309486</v>
      </c>
      <c r="K39" s="12">
        <f>SUM(K36:K38)</f>
        <v>16080087</v>
      </c>
    </row>
    <row r="40" spans="1:11" ht="12.75">
      <c r="A40" s="212" t="s">
        <v>20</v>
      </c>
      <c r="B40" s="213"/>
      <c r="C40" s="213"/>
      <c r="D40" s="213"/>
      <c r="E40" s="213"/>
      <c r="F40" s="213"/>
      <c r="G40" s="213"/>
      <c r="H40" s="213"/>
      <c r="I40" s="4">
        <v>31</v>
      </c>
      <c r="J40" s="13"/>
      <c r="K40" s="13">
        <v>36455721</v>
      </c>
    </row>
    <row r="41" spans="1:11" ht="12.75">
      <c r="A41" s="212" t="s">
        <v>21</v>
      </c>
      <c r="B41" s="213"/>
      <c r="C41" s="213"/>
      <c r="D41" s="213"/>
      <c r="E41" s="213"/>
      <c r="F41" s="213"/>
      <c r="G41" s="213"/>
      <c r="H41" s="213"/>
      <c r="I41" s="4">
        <v>32</v>
      </c>
      <c r="J41" s="13"/>
      <c r="K41" s="13"/>
    </row>
    <row r="42" spans="1:11" ht="12.75">
      <c r="A42" s="212" t="s">
        <v>22</v>
      </c>
      <c r="B42" s="213"/>
      <c r="C42" s="213"/>
      <c r="D42" s="213"/>
      <c r="E42" s="213"/>
      <c r="F42" s="213"/>
      <c r="G42" s="213"/>
      <c r="H42" s="213"/>
      <c r="I42" s="4">
        <v>33</v>
      </c>
      <c r="J42" s="13"/>
      <c r="K42" s="13"/>
    </row>
    <row r="43" spans="1:11" ht="12.75">
      <c r="A43" s="212" t="s">
        <v>23</v>
      </c>
      <c r="B43" s="213"/>
      <c r="C43" s="213"/>
      <c r="D43" s="213"/>
      <c r="E43" s="213"/>
      <c r="F43" s="213"/>
      <c r="G43" s="213"/>
      <c r="H43" s="213"/>
      <c r="I43" s="4">
        <v>34</v>
      </c>
      <c r="J43" s="13"/>
      <c r="K43" s="13"/>
    </row>
    <row r="44" spans="1:11" ht="12.75">
      <c r="A44" s="212" t="s">
        <v>24</v>
      </c>
      <c r="B44" s="213"/>
      <c r="C44" s="213"/>
      <c r="D44" s="213"/>
      <c r="E44" s="213"/>
      <c r="F44" s="213"/>
      <c r="G44" s="213"/>
      <c r="H44" s="213"/>
      <c r="I44" s="4">
        <v>35</v>
      </c>
      <c r="J44" s="13"/>
      <c r="K44" s="13"/>
    </row>
    <row r="45" spans="1:11" ht="12.75">
      <c r="A45" s="209" t="s">
        <v>55</v>
      </c>
      <c r="B45" s="210"/>
      <c r="C45" s="210"/>
      <c r="D45" s="210"/>
      <c r="E45" s="210"/>
      <c r="F45" s="210"/>
      <c r="G45" s="210"/>
      <c r="H45" s="210"/>
      <c r="I45" s="4">
        <v>36</v>
      </c>
      <c r="J45" s="9">
        <f>SUM(J40:J44)</f>
        <v>0</v>
      </c>
      <c r="K45" s="12">
        <f>SUM(K40:K44)</f>
        <v>36455721</v>
      </c>
    </row>
    <row r="46" spans="1:11" ht="12.75">
      <c r="A46" s="209" t="s">
        <v>9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IF(J39&gt;J45,J39-J45,0)</f>
        <v>50309486</v>
      </c>
      <c r="K46" s="12">
        <f>IF(K39&gt;K45,K39-K45,0)</f>
        <v>0</v>
      </c>
    </row>
    <row r="47" spans="1:14" ht="12.75">
      <c r="A47" s="209" t="s">
        <v>10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IF(J45&gt;J39,J45-J39,0)</f>
        <v>0</v>
      </c>
      <c r="K47" s="12">
        <f>IF(K45&gt;K39,K45-K39,0)</f>
        <v>20375634</v>
      </c>
      <c r="N47" s="115"/>
    </row>
    <row r="48" spans="1:14" ht="12.75">
      <c r="A48" s="212" t="s">
        <v>56</v>
      </c>
      <c r="B48" s="213"/>
      <c r="C48" s="213"/>
      <c r="D48" s="213"/>
      <c r="E48" s="213"/>
      <c r="F48" s="213"/>
      <c r="G48" s="213"/>
      <c r="H48" s="21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  <c r="N48" s="115"/>
    </row>
    <row r="49" spans="1:14" ht="12.75">
      <c r="A49" s="212" t="s">
        <v>57</v>
      </c>
      <c r="B49" s="213"/>
      <c r="C49" s="213"/>
      <c r="D49" s="213"/>
      <c r="E49" s="213"/>
      <c r="F49" s="213"/>
      <c r="G49" s="213"/>
      <c r="H49" s="213"/>
      <c r="I49" s="4">
        <v>40</v>
      </c>
      <c r="J49" s="9">
        <f>IF(J21-J20+J34-J33+J47-J46&gt;0,J21-J20+J34-J33+J47-J46,0)</f>
        <v>13260470</v>
      </c>
      <c r="K49" s="12">
        <f>IF(K21-K20+K34-K33+K47-K46&gt;0,K21-K20+K34-K33+K47-K46,0)</f>
        <v>7896851</v>
      </c>
      <c r="N49" s="115"/>
    </row>
    <row r="50" spans="1:11" ht="12.75">
      <c r="A50" s="212" t="s">
        <v>134</v>
      </c>
      <c r="B50" s="213"/>
      <c r="C50" s="213"/>
      <c r="D50" s="213"/>
      <c r="E50" s="213"/>
      <c r="F50" s="213"/>
      <c r="G50" s="213"/>
      <c r="H50" s="213"/>
      <c r="I50" s="4">
        <v>41</v>
      </c>
      <c r="J50" s="13">
        <v>24626311</v>
      </c>
      <c r="K50" s="13">
        <v>11365841</v>
      </c>
    </row>
    <row r="51" spans="1:11" ht="12.75">
      <c r="A51" s="212" t="s">
        <v>143</v>
      </c>
      <c r="B51" s="213"/>
      <c r="C51" s="213"/>
      <c r="D51" s="213"/>
      <c r="E51" s="213"/>
      <c r="F51" s="213"/>
      <c r="G51" s="213"/>
      <c r="H51" s="213"/>
      <c r="I51" s="4">
        <v>42</v>
      </c>
      <c r="J51" s="13">
        <f>J46+J33+J20</f>
        <v>62656028</v>
      </c>
      <c r="K51" s="13">
        <f>K46+K33+K20</f>
        <v>16465526</v>
      </c>
    </row>
    <row r="52" spans="1:11" ht="12.75">
      <c r="A52" s="212" t="s">
        <v>144</v>
      </c>
      <c r="B52" s="213"/>
      <c r="C52" s="213"/>
      <c r="D52" s="213"/>
      <c r="E52" s="213"/>
      <c r="F52" s="213"/>
      <c r="G52" s="213"/>
      <c r="H52" s="213"/>
      <c r="I52" s="4">
        <v>43</v>
      </c>
      <c r="J52" s="13">
        <f>J47+J34+J21</f>
        <v>75916498</v>
      </c>
      <c r="K52" s="13">
        <f>K47+K34+K21</f>
        <v>24362377</v>
      </c>
    </row>
    <row r="53" spans="1:11" ht="12.75">
      <c r="A53" s="234" t="s">
        <v>145</v>
      </c>
      <c r="B53" s="235"/>
      <c r="C53" s="235"/>
      <c r="D53" s="235"/>
      <c r="E53" s="235"/>
      <c r="F53" s="235"/>
      <c r="G53" s="235"/>
      <c r="H53" s="235"/>
      <c r="I53" s="7">
        <v>44</v>
      </c>
      <c r="J53" s="10">
        <f>J50+J51-J52</f>
        <v>11365841</v>
      </c>
      <c r="K53" s="16">
        <f>K50+K51-K52</f>
        <v>3468990</v>
      </c>
    </row>
    <row r="54" ht="12.75">
      <c r="K54" s="114"/>
    </row>
    <row r="55" ht="12.75">
      <c r="K55" s="114"/>
    </row>
    <row r="56" ht="12.75">
      <c r="J56" s="114"/>
    </row>
  </sheetData>
  <sheetProtection/>
  <mergeCells count="53">
    <mergeCell ref="A45:H45"/>
    <mergeCell ref="A46:H46"/>
    <mergeCell ref="A53:H53"/>
    <mergeCell ref="A49:H49"/>
    <mergeCell ref="A50:H50"/>
    <mergeCell ref="A51:H51"/>
    <mergeCell ref="A52:H52"/>
    <mergeCell ref="A47:H47"/>
    <mergeCell ref="A34:H34"/>
    <mergeCell ref="A48:H48"/>
    <mergeCell ref="A35:K35"/>
    <mergeCell ref="A36:H36"/>
    <mergeCell ref="A37:H37"/>
    <mergeCell ref="A38:H38"/>
    <mergeCell ref="A39:H39"/>
    <mergeCell ref="A40:H40"/>
    <mergeCell ref="A44:H44"/>
    <mergeCell ref="A42:H42"/>
    <mergeCell ref="A25:H25"/>
    <mergeCell ref="A26:H26"/>
    <mergeCell ref="A43:H43"/>
    <mergeCell ref="A29:H29"/>
    <mergeCell ref="A30:H30"/>
    <mergeCell ref="A31:H31"/>
    <mergeCell ref="A32:H32"/>
    <mergeCell ref="A33:H33"/>
    <mergeCell ref="A27:H27"/>
    <mergeCell ref="A41:H41"/>
    <mergeCell ref="A8:H8"/>
    <mergeCell ref="A9:H9"/>
    <mergeCell ref="A10:H10"/>
    <mergeCell ref="A11:H11"/>
    <mergeCell ref="A12:H12"/>
    <mergeCell ref="A18:H18"/>
    <mergeCell ref="A19:H19"/>
    <mergeCell ref="A20:H20"/>
    <mergeCell ref="A28:H28"/>
    <mergeCell ref="A13:H13"/>
    <mergeCell ref="A14:H14"/>
    <mergeCell ref="A15:H15"/>
    <mergeCell ref="A16:H16"/>
    <mergeCell ref="A17:H17"/>
    <mergeCell ref="A22:K22"/>
    <mergeCell ref="A23:H23"/>
    <mergeCell ref="A21:H21"/>
    <mergeCell ref="A24:H24"/>
    <mergeCell ref="A5:H5"/>
    <mergeCell ref="A6:H6"/>
    <mergeCell ref="A7:K7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36:K38 J40:K44 J29:K31 J15:K18 J50:K52 J23:K27 J8:K8 J10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ignoredErrors>
    <ignoredError sqref="K51:K52 J51:J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110" zoomScaleSheetLayoutView="110" zoomScalePageLayoutView="0" workbookViewId="0" topLeftCell="A4">
      <selection activeCell="L13" sqref="L13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0.7109375" style="84" customWidth="1"/>
    <col min="12" max="14" width="9.140625" style="84" customWidth="1"/>
    <col min="15" max="15" width="10.28125" style="84" bestFit="1" customWidth="1"/>
    <col min="16" max="16384" width="9.140625" style="84" customWidth="1"/>
  </cols>
  <sheetData>
    <row r="1" spans="1:12" ht="12.75">
      <c r="A1" s="271" t="s">
        <v>239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83"/>
    </row>
    <row r="2" spans="1:12" ht="15.75">
      <c r="A2" s="81"/>
      <c r="B2" s="82"/>
      <c r="C2" s="285" t="s">
        <v>240</v>
      </c>
      <c r="D2" s="285"/>
      <c r="E2" s="86">
        <v>40544</v>
      </c>
      <c r="F2" s="85" t="s">
        <v>208</v>
      </c>
      <c r="G2" s="286">
        <v>40908</v>
      </c>
      <c r="H2" s="287"/>
      <c r="I2" s="82"/>
      <c r="J2" s="82"/>
      <c r="K2" s="82"/>
      <c r="L2" s="87"/>
    </row>
    <row r="3" spans="1:12" ht="15.75">
      <c r="A3" s="81"/>
      <c r="B3" s="82"/>
      <c r="C3" s="85"/>
      <c r="D3" s="85"/>
      <c r="E3" s="85"/>
      <c r="F3" s="85"/>
      <c r="G3" s="85"/>
      <c r="H3" s="102"/>
      <c r="I3" s="82"/>
      <c r="J3" s="82"/>
      <c r="K3" s="82"/>
      <c r="L3" s="87"/>
    </row>
    <row r="4" spans="1:11" ht="12.75">
      <c r="A4" s="239" t="s">
        <v>284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88" t="s">
        <v>45</v>
      </c>
      <c r="B5" s="288"/>
      <c r="C5" s="288"/>
      <c r="D5" s="288"/>
      <c r="E5" s="288"/>
      <c r="F5" s="288"/>
      <c r="G5" s="288"/>
      <c r="H5" s="288"/>
      <c r="I5" s="88" t="s">
        <v>263</v>
      </c>
      <c r="J5" s="89" t="s">
        <v>123</v>
      </c>
      <c r="K5" s="89" t="s">
        <v>124</v>
      </c>
    </row>
    <row r="6" spans="1:11" ht="12.75">
      <c r="A6" s="289">
        <v>1</v>
      </c>
      <c r="B6" s="289"/>
      <c r="C6" s="289"/>
      <c r="D6" s="289"/>
      <c r="E6" s="289"/>
      <c r="F6" s="289"/>
      <c r="G6" s="289"/>
      <c r="H6" s="289"/>
      <c r="I6" s="91">
        <v>2</v>
      </c>
      <c r="J6" s="90" t="s">
        <v>241</v>
      </c>
      <c r="K6" s="90" t="s">
        <v>242</v>
      </c>
    </row>
    <row r="7" spans="1:11" ht="12.75">
      <c r="A7" s="273" t="s">
        <v>243</v>
      </c>
      <c r="B7" s="274"/>
      <c r="C7" s="274"/>
      <c r="D7" s="274"/>
      <c r="E7" s="274"/>
      <c r="F7" s="274"/>
      <c r="G7" s="274"/>
      <c r="H7" s="274"/>
      <c r="I7" s="92">
        <v>1</v>
      </c>
      <c r="J7" s="93">
        <v>270904000</v>
      </c>
      <c r="K7" s="93">
        <v>270904000</v>
      </c>
    </row>
    <row r="8" spans="1:11" ht="12.75">
      <c r="A8" s="273" t="s">
        <v>244</v>
      </c>
      <c r="B8" s="274"/>
      <c r="C8" s="274"/>
      <c r="D8" s="274"/>
      <c r="E8" s="274"/>
      <c r="F8" s="274"/>
      <c r="G8" s="274"/>
      <c r="H8" s="274"/>
      <c r="I8" s="92">
        <v>2</v>
      </c>
      <c r="J8" s="94">
        <v>250572308</v>
      </c>
      <c r="K8" s="94">
        <v>160634352</v>
      </c>
    </row>
    <row r="9" spans="1:11" ht="12.75">
      <c r="A9" s="273" t="s">
        <v>245</v>
      </c>
      <c r="B9" s="274"/>
      <c r="C9" s="274"/>
      <c r="D9" s="274"/>
      <c r="E9" s="274"/>
      <c r="F9" s="274"/>
      <c r="G9" s="274"/>
      <c r="H9" s="274"/>
      <c r="I9" s="92">
        <v>3</v>
      </c>
      <c r="J9" s="94">
        <v>17677416</v>
      </c>
      <c r="K9" s="94">
        <v>19157791.42</v>
      </c>
    </row>
    <row r="10" spans="1:11" ht="12.75">
      <c r="A10" s="273" t="s">
        <v>246</v>
      </c>
      <c r="B10" s="274"/>
      <c r="C10" s="274"/>
      <c r="D10" s="274"/>
      <c r="E10" s="274"/>
      <c r="F10" s="274"/>
      <c r="G10" s="274"/>
      <c r="H10" s="274"/>
      <c r="I10" s="92">
        <v>4</v>
      </c>
      <c r="J10" s="94">
        <v>0</v>
      </c>
      <c r="K10" s="94"/>
    </row>
    <row r="11" spans="1:11" ht="12.75">
      <c r="A11" s="273" t="s">
        <v>247</v>
      </c>
      <c r="B11" s="274"/>
      <c r="C11" s="274"/>
      <c r="D11" s="274"/>
      <c r="E11" s="274"/>
      <c r="F11" s="274"/>
      <c r="G11" s="274"/>
      <c r="H11" s="274"/>
      <c r="I11" s="92">
        <v>5</v>
      </c>
      <c r="J11" s="94">
        <v>-89937956</v>
      </c>
      <c r="K11" s="94">
        <v>-75493724</v>
      </c>
    </row>
    <row r="12" spans="1:11" ht="12.75">
      <c r="A12" s="273" t="s">
        <v>248</v>
      </c>
      <c r="B12" s="274"/>
      <c r="C12" s="274"/>
      <c r="D12" s="274"/>
      <c r="E12" s="274"/>
      <c r="F12" s="274"/>
      <c r="G12" s="274"/>
      <c r="H12" s="274"/>
      <c r="I12" s="92">
        <v>6</v>
      </c>
      <c r="J12" s="94">
        <v>41921987</v>
      </c>
      <c r="K12" s="94">
        <v>40978840.98</v>
      </c>
    </row>
    <row r="13" spans="1:11" ht="12.75">
      <c r="A13" s="273" t="s">
        <v>249</v>
      </c>
      <c r="B13" s="274"/>
      <c r="C13" s="274"/>
      <c r="D13" s="274"/>
      <c r="E13" s="274"/>
      <c r="F13" s="274"/>
      <c r="G13" s="274"/>
      <c r="H13" s="274"/>
      <c r="I13" s="92">
        <v>7</v>
      </c>
      <c r="J13" s="94">
        <v>0</v>
      </c>
      <c r="K13" s="94">
        <v>0</v>
      </c>
    </row>
    <row r="14" spans="1:11" ht="12.75">
      <c r="A14" s="273" t="s">
        <v>250</v>
      </c>
      <c r="B14" s="274"/>
      <c r="C14" s="274"/>
      <c r="D14" s="274"/>
      <c r="E14" s="274"/>
      <c r="F14" s="274"/>
      <c r="G14" s="274"/>
      <c r="H14" s="274"/>
      <c r="I14" s="92">
        <v>8</v>
      </c>
      <c r="J14" s="94">
        <v>0</v>
      </c>
      <c r="K14" s="94">
        <v>-394823</v>
      </c>
    </row>
    <row r="15" spans="1:15" ht="12.75">
      <c r="A15" s="273" t="s">
        <v>251</v>
      </c>
      <c r="B15" s="274"/>
      <c r="C15" s="274"/>
      <c r="D15" s="274"/>
      <c r="E15" s="274"/>
      <c r="F15" s="274"/>
      <c r="G15" s="274"/>
      <c r="H15" s="274"/>
      <c r="I15" s="92">
        <v>9</v>
      </c>
      <c r="J15" s="94">
        <v>0</v>
      </c>
      <c r="K15" s="94">
        <v>0</v>
      </c>
      <c r="O15" s="117"/>
    </row>
    <row r="16" spans="1:11" ht="12.75">
      <c r="A16" s="275" t="s">
        <v>252</v>
      </c>
      <c r="B16" s="276"/>
      <c r="C16" s="276"/>
      <c r="D16" s="276"/>
      <c r="E16" s="276"/>
      <c r="F16" s="276"/>
      <c r="G16" s="276"/>
      <c r="H16" s="276"/>
      <c r="I16" s="92">
        <v>10</v>
      </c>
      <c r="J16" s="12">
        <f>SUM(J7:J15)</f>
        <v>491137755</v>
      </c>
      <c r="K16" s="12">
        <f>SUM(K7:K15)</f>
        <v>415786437.40000004</v>
      </c>
    </row>
    <row r="17" spans="1:11" ht="12.75">
      <c r="A17" s="273" t="s">
        <v>253</v>
      </c>
      <c r="B17" s="274"/>
      <c r="C17" s="274"/>
      <c r="D17" s="274"/>
      <c r="E17" s="274"/>
      <c r="F17" s="274"/>
      <c r="G17" s="274"/>
      <c r="H17" s="274"/>
      <c r="I17" s="92">
        <v>11</v>
      </c>
      <c r="J17" s="94"/>
      <c r="K17" s="94"/>
    </row>
    <row r="18" spans="1:11" ht="12.75">
      <c r="A18" s="273" t="s">
        <v>254</v>
      </c>
      <c r="B18" s="274"/>
      <c r="C18" s="274"/>
      <c r="D18" s="274"/>
      <c r="E18" s="274"/>
      <c r="F18" s="274"/>
      <c r="G18" s="274"/>
      <c r="H18" s="274"/>
      <c r="I18" s="92">
        <v>12</v>
      </c>
      <c r="J18" s="94"/>
      <c r="K18" s="94"/>
    </row>
    <row r="19" spans="1:11" ht="12.75">
      <c r="A19" s="273" t="s">
        <v>255</v>
      </c>
      <c r="B19" s="274"/>
      <c r="C19" s="274"/>
      <c r="D19" s="274"/>
      <c r="E19" s="274"/>
      <c r="F19" s="274"/>
      <c r="G19" s="274"/>
      <c r="H19" s="274"/>
      <c r="I19" s="92">
        <v>13</v>
      </c>
      <c r="J19" s="94"/>
      <c r="K19" s="94"/>
    </row>
    <row r="20" spans="1:11" ht="12.75">
      <c r="A20" s="273" t="s">
        <v>256</v>
      </c>
      <c r="B20" s="274"/>
      <c r="C20" s="274"/>
      <c r="D20" s="274"/>
      <c r="E20" s="274"/>
      <c r="F20" s="274"/>
      <c r="G20" s="274"/>
      <c r="H20" s="274"/>
      <c r="I20" s="92">
        <v>14</v>
      </c>
      <c r="J20" s="94"/>
      <c r="K20" s="94"/>
    </row>
    <row r="21" spans="1:11" ht="12.75">
      <c r="A21" s="273" t="s">
        <v>257</v>
      </c>
      <c r="B21" s="274"/>
      <c r="C21" s="274"/>
      <c r="D21" s="274"/>
      <c r="E21" s="274"/>
      <c r="F21" s="274"/>
      <c r="G21" s="274"/>
      <c r="H21" s="274"/>
      <c r="I21" s="92">
        <v>15</v>
      </c>
      <c r="J21" s="94"/>
      <c r="K21" s="94"/>
    </row>
    <row r="22" spans="1:11" ht="12.75">
      <c r="A22" s="273" t="s">
        <v>258</v>
      </c>
      <c r="B22" s="274"/>
      <c r="C22" s="274"/>
      <c r="D22" s="274"/>
      <c r="E22" s="274"/>
      <c r="F22" s="274"/>
      <c r="G22" s="274"/>
      <c r="H22" s="274"/>
      <c r="I22" s="92">
        <v>16</v>
      </c>
      <c r="J22" s="94"/>
      <c r="K22" s="94"/>
    </row>
    <row r="23" spans="1:11" ht="12.75">
      <c r="A23" s="275" t="s">
        <v>259</v>
      </c>
      <c r="B23" s="276"/>
      <c r="C23" s="276"/>
      <c r="D23" s="276"/>
      <c r="E23" s="276"/>
      <c r="F23" s="276"/>
      <c r="G23" s="276"/>
      <c r="H23" s="276"/>
      <c r="I23" s="92">
        <v>17</v>
      </c>
      <c r="J23" s="116">
        <f>SUM(J17:J22)</f>
        <v>0</v>
      </c>
      <c r="K23" s="116">
        <f>SUM(K17:K22)</f>
        <v>0</v>
      </c>
    </row>
    <row r="24" spans="1:11" ht="12.75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ht="12.75">
      <c r="A25" s="281" t="s">
        <v>260</v>
      </c>
      <c r="B25" s="282"/>
      <c r="C25" s="282"/>
      <c r="D25" s="282"/>
      <c r="E25" s="282"/>
      <c r="F25" s="282"/>
      <c r="G25" s="282"/>
      <c r="H25" s="282"/>
      <c r="I25" s="96">
        <v>18</v>
      </c>
      <c r="J25" s="93"/>
      <c r="K25" s="93"/>
    </row>
    <row r="26" spans="1:11" ht="23.25" customHeight="1">
      <c r="A26" s="283" t="s">
        <v>261</v>
      </c>
      <c r="B26" s="284"/>
      <c r="C26" s="284"/>
      <c r="D26" s="284"/>
      <c r="E26" s="284"/>
      <c r="F26" s="284"/>
      <c r="G26" s="284"/>
      <c r="H26" s="284"/>
      <c r="I26" s="97">
        <v>19</v>
      </c>
      <c r="J26" s="95"/>
      <c r="K26" s="95"/>
    </row>
    <row r="27" spans="1:11" ht="30" customHeight="1">
      <c r="A27" s="269" t="s">
        <v>262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</row>
  </sheetData>
  <sheetProtection/>
  <protectedRanges>
    <protectedRange sqref="E2:E4" name="Range1_1"/>
    <protectedRange sqref="G2:H4" name="Range1"/>
  </protectedRanges>
  <mergeCells count="27">
    <mergeCell ref="A7:H7"/>
    <mergeCell ref="A8:H8"/>
    <mergeCell ref="C2:D2"/>
    <mergeCell ref="G2:H2"/>
    <mergeCell ref="A5:H5"/>
    <mergeCell ref="A6:H6"/>
    <mergeCell ref="A4:K4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iasic</cp:lastModifiedBy>
  <cp:lastPrinted>2012-02-14T11:53:19Z</cp:lastPrinted>
  <dcterms:created xsi:type="dcterms:W3CDTF">2008-10-17T11:51:54Z</dcterms:created>
  <dcterms:modified xsi:type="dcterms:W3CDTF">2012-04-26T14:50:32Z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