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871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1">'Bilanca'!$A$1:$K$121</definedName>
    <definedName name="_xlnm.Print_Area" localSheetId="5">'Bilješke'!$A$1:$J$53</definedName>
    <definedName name="_xlnm.Print_Area" localSheetId="3">'NT_I'!$A$1:$K$52</definedName>
    <definedName name="_xlnm.Print_Area" localSheetId="0">'OPĆI PODACI'!$A$1:$I$64</definedName>
    <definedName name="_xlnm.Print_Area" localSheetId="4">'PK'!$A$1:$K$25</definedName>
    <definedName name="_xlnm.Print_Area" localSheetId="2">'RDG'!$A$1:$K$71</definedName>
  </definedNames>
  <calcPr fullCalcOnLoad="1"/>
</workbook>
</file>

<file path=xl/sharedStrings.xml><?xml version="1.0" encoding="utf-8"?>
<sst xmlns="http://schemas.openxmlformats.org/spreadsheetml/2006/main" count="337" uniqueCount="309">
  <si>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</si>
  <si>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</si>
  <si>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</si>
  <si>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</si>
  <si>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</si>
  <si>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</si>
  <si>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</si>
  <si>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</si>
  <si>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</si>
  <si>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</si>
  <si>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</si>
  <si>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</si>
  <si>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</si>
  <si>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</si>
  <si>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</si>
  <si>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</si>
  <si>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</si>
  <si>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</si>
  <si>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</si>
  <si>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</si>
  <si>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</si>
  <si>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</si>
  <si>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</si>
  <si>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</si>
  <si>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</si>
  <si>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</si>
  <si>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</si>
  <si>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</si>
  <si>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</si>
  <si>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</si>
  <si>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</si>
  <si>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</si>
  <si>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</si>
  <si>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</si>
  <si>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</si>
  <si>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</si>
  <si>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</si>
  <si>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</si>
  <si>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</si>
  <si>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</si>
  <si>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</si>
  <si>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</si>
  <si>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</si>
  <si>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</si>
  <si>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</si>
  <si>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</si>
  <si>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</si>
  <si>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</si>
  <si>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</si>
  <si>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</si>
  <si>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</si>
  <si>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</si>
  <si>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</si>
  <si>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</si>
  <si>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</si>
  <si>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</si>
  <si>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</si>
  <si>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</si>
  <si>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</si>
  <si>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</si>
  <si>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</si>
  <si>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</si>
  <si>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</si>
  <si>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</si>
  <si>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</si>
  <si>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</si>
  <si>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</si>
  <si>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</si>
  <si>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</si>
  <si>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</si>
  <si>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</si>
  <si>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</si>
  <si>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</si>
  <si>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</si>
  <si>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</si>
  <si>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</si>
  <si>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</si>
  <si>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</si>
  <si>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</si>
  <si>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</si>
  <si>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</si>
  <si>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</si>
  <si>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</si>
  <si>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</si>
  <si>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</si>
  <si>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</si>
  <si>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</si>
  <si>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</si>
  <si>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</si>
  <si>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</si>
  <si>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</si>
  <si>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</si>
  <si>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</si>
  <si>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</si>
  <si>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</si>
  <si>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</si>
  <si>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</si>
  <si>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</si>
  <si>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</si>
  <si>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</si>
  <si>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</si>
  <si>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</si>
  <si>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</si>
  <si>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</si>
  <si>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</si>
  <si>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</si>
  <si>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</si>
  <si>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</si>
  <si>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</si>
  <si>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</si>
  <si>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</si>
  <si>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</si>
  <si>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</si>
  <si>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</si>
  <si>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</si>
  <si>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</si>
  <si>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</si>
  <si>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</si>
  <si>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</si>
  <si>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</si>
  <si>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</si>
  <si>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</si>
  <si>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</si>
  <si>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</si>
  <si>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</si>
  <si>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</si>
  <si>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</si>
  <si>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</si>
  <si>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</si>
  <si>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</si>
  <si>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</si>
  <si>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</si>
  <si>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</si>
  <si>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</si>
  <si>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</si>
  <si>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</si>
  <si>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</si>
  <si>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</si>
  <si>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</si>
  <si>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</si>
  <si>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</si>
  <si>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</si>
  <si>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</si>
  <si>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</si>
  <si>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</si>
  <si>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</si>
  <si>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</si>
  <si>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</si>
  <si>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</si>
  <si>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</si>
  <si>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</si>
  <si>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</si>
  <si>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</si>
  <si>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</si>
  <si>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</si>
  <si>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</si>
  <si>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</si>
  <si>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</si>
  <si>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</si>
  <si>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</si>
  <si>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</si>
  <si>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</si>
  <si>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</si>
  <si>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</si>
  <si>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</si>
  <si>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</si>
  <si>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</si>
  <si>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</si>
  <si>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</si>
  <si>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</si>
  <si>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</si>
  <si>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</si>
  <si>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</si>
  <si>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</si>
  <si>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</si>
  <si>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</si>
  <si>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</si>
  <si>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</si>
  <si>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</si>
  <si>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</si>
  <si>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</si>
  <si>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</si>
  <si>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</si>
  <si>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</si>
  <si>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</si>
  <si>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</si>
  <si>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</si>
  <si>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</si>
  <si>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</si>
  <si>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</si>
  <si>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</si>
  <si>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</si>
  <si>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</si>
  <si>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</si>
  <si>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</si>
  <si>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</si>
  <si>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</si>
  <si>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</si>
  <si>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</si>
  <si>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</si>
  <si>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</si>
  <si>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</si>
  <si>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</si>
  <si>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</si>
  <si>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</si>
  <si>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</si>
  <si>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</si>
  <si>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</si>
  <si>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</si>
  <si>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</si>
  <si>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</si>
  <si>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</si>
  <si>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</si>
  <si>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</si>
  <si>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</si>
  <si>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</si>
  <si>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</si>
  <si>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</si>
  <si>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</si>
  <si>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</si>
  <si>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</si>
  <si>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</si>
  <si>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</si>
  <si>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</si>
  <si>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</si>
  <si>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</si>
  <si>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</si>
  <si>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</si>
  <si>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</si>
  <si>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</si>
  <si>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</si>
  <si>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</si>
  <si>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</si>
  <si>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</si>
  <si>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</si>
  <si>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</si>
  <si>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</si>
  <si>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</si>
  <si>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</si>
  <si>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</si>
  <si>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</si>
  <si>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</si>
  <si>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</si>
  <si>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</si>
  <si>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</si>
  <si>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</si>
  <si>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</si>
  <si>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</si>
  <si>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</si>
  <si>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</si>
  <si>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</si>
  <si>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</si>
  <si>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</si>
  <si>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</si>
  <si>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</si>
  <si>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</si>
  <si>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</si>
  <si>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</si>
  <si>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</si>
  <si>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</si>
  <si>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</si>
  <si>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</si>
  <si>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</si>
  <si>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</si>
  <si>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</si>
  <si>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</si>
  <si>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</si>
  <si>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</si>
  <si>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</si>
  <si>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</si>
  <si>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</si>
  <si>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</si>
  <si>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</si>
  <si>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</si>
  <si>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</si>
  <si>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</si>
  <si>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</si>
  <si>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(krajem izvještajnog razdoblja)</t>
  </si>
  <si>
    <t>3277267</t>
  </si>
  <si>
    <t>080020443</t>
  </si>
  <si>
    <t>14049708426</t>
  </si>
  <si>
    <t>INGRA d.d.</t>
  </si>
  <si>
    <t>Zagreb</t>
  </si>
  <si>
    <t>Alexandera von Humboldta 4b</t>
  </si>
  <si>
    <t>ingra@ingra.hr</t>
  </si>
  <si>
    <t>www.ingra.hr</t>
  </si>
  <si>
    <t>Grad Zagreb</t>
  </si>
  <si>
    <t>NE</t>
  </si>
  <si>
    <t>74200</t>
  </si>
  <si>
    <t>Ivan Asić</t>
  </si>
  <si>
    <t>01/6102-548</t>
  </si>
  <si>
    <t>01/6156-394</t>
  </si>
  <si>
    <t>Obveznik: INGRA d.d</t>
  </si>
  <si>
    <t>Obveznik: INGRA d.d.</t>
  </si>
  <si>
    <t xml:space="preserve">Igor Oppenheim </t>
  </si>
  <si>
    <t>Prethodno godina</t>
  </si>
  <si>
    <t>Prethodna godina
(neto)</t>
  </si>
  <si>
    <t>Tekuća godina
(neto)</t>
  </si>
  <si>
    <t>Godišnji financijski izvještaj poduzetnika GFI-POD</t>
  </si>
  <si>
    <t>2. Izvještaj poslovodstva</t>
  </si>
  <si>
    <t>01.01.2014.</t>
  </si>
  <si>
    <t>31.12.2014.</t>
  </si>
  <si>
    <t>stanje na dan 31.12.2014.</t>
  </si>
  <si>
    <t>u razdoblju 01.01.2014. do 31.12.2014.</t>
  </si>
  <si>
    <t>u razdoblju 01.01.2014 do 31.12.2014.</t>
  </si>
  <si>
    <t xml:space="preserve">1. Revidirani godišnji financijski izvještaji s revizorskim izvješćem </t>
  </si>
  <si>
    <t>4. Odluka nadležnog tijela (prijedlog) o utvrđivanju godišnjih financijskih izvještaja</t>
  </si>
  <si>
    <t>5. Odluka o prijedlogu raspodjele dobiti ili pokriću gubitka</t>
  </si>
  <si>
    <t>3. Izjava osoba odgovornih za sastavljanje godišnjeg izvještaja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</si>
</sst>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???,??0.00"/>
    <numFmt numFmtId="166" formatCode="???,???,??0.00"/>
    <numFmt numFmtId="167" formatCode="?,???,??0.00"/>
    <numFmt numFmtId="168" formatCode="??,???,??0.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 style="hair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0" fillId="0" borderId="0">
      <alignment/>
      <protection/>
    </xf>
    <xf numFmtId="0" fontId="4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4" fillId="0" borderId="16" xfId="52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Fill="1" applyBorder="1" applyAlignment="1" applyProtection="1">
      <alignment horizontal="left" vertical="center"/>
      <protection hidden="1"/>
    </xf>
    <xf numFmtId="0" fontId="4" fillId="0" borderId="0" xfId="52" applyFont="1" applyFill="1" applyBorder="1" applyAlignment="1" applyProtection="1">
      <alignment vertical="center"/>
      <protection hidden="1"/>
    </xf>
    <xf numFmtId="0" fontId="4" fillId="0" borderId="0" xfId="52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4" fillId="0" borderId="0" xfId="52" applyFont="1" applyBorder="1" applyAlignment="1" applyProtection="1">
      <alignment horizontal="left"/>
      <protection hidden="1"/>
    </xf>
    <xf numFmtId="0" fontId="4" fillId="0" borderId="0" xfId="52" applyFont="1" applyBorder="1" applyAlignment="1" applyProtection="1">
      <alignment vertical="top"/>
      <protection hidden="1"/>
    </xf>
    <xf numFmtId="0" fontId="4" fillId="0" borderId="0" xfId="52" applyFont="1" applyBorder="1" applyAlignment="1" applyProtection="1">
      <alignment horizontal="right"/>
      <protection hidden="1"/>
    </xf>
    <xf numFmtId="0" fontId="3" fillId="0" borderId="0" xfId="52" applyFont="1" applyFill="1" applyBorder="1" applyAlignment="1" applyProtection="1">
      <alignment horizontal="right" vertical="center"/>
      <protection hidden="1" locked="0"/>
    </xf>
    <xf numFmtId="0" fontId="4" fillId="0" borderId="0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4" fillId="0" borderId="0" xfId="52" applyFont="1" applyFill="1" applyBorder="1" applyAlignment="1" applyProtection="1">
      <alignment/>
      <protection hidden="1"/>
    </xf>
    <xf numFmtId="0" fontId="4" fillId="0" borderId="0" xfId="52" applyFont="1" applyBorder="1" applyAlignment="1" applyProtection="1">
      <alignment horizontal="center" vertical="center"/>
      <protection hidden="1" locked="0"/>
    </xf>
    <xf numFmtId="0" fontId="4" fillId="0" borderId="0" xfId="52" applyFont="1" applyBorder="1" applyAlignment="1" applyProtection="1">
      <alignment vertical="top" wrapText="1"/>
      <protection hidden="1"/>
    </xf>
    <xf numFmtId="0" fontId="4" fillId="0" borderId="0" xfId="52" applyFont="1" applyBorder="1" applyAlignment="1" applyProtection="1">
      <alignment wrapText="1"/>
      <protection hidden="1"/>
    </xf>
    <xf numFmtId="0" fontId="4" fillId="0" borderId="0" xfId="52" applyFont="1" applyBorder="1" applyAlignment="1" applyProtection="1">
      <alignment horizontal="right" vertical="top"/>
      <protection hidden="1"/>
    </xf>
    <xf numFmtId="0" fontId="4" fillId="0" borderId="0" xfId="52" applyFont="1" applyBorder="1" applyAlignment="1" applyProtection="1">
      <alignment horizontal="center" vertical="top"/>
      <protection hidden="1"/>
    </xf>
    <xf numFmtId="0" fontId="4" fillId="0" borderId="0" xfId="52" applyFont="1" applyBorder="1" applyAlignment="1" applyProtection="1">
      <alignment horizontal="center"/>
      <protection hidden="1"/>
    </xf>
    <xf numFmtId="0" fontId="4" fillId="0" borderId="0" xfId="52" applyFont="1" applyBorder="1" applyAlignment="1">
      <alignment/>
      <protection/>
    </xf>
    <xf numFmtId="0" fontId="4" fillId="0" borderId="0" xfId="52" applyFont="1" applyBorder="1" applyAlignment="1" applyProtection="1">
      <alignment horizontal="left" vertical="top"/>
      <protection hidden="1"/>
    </xf>
    <xf numFmtId="0" fontId="4" fillId="0" borderId="17" xfId="52" applyFont="1" applyBorder="1" applyAlignment="1" applyProtection="1">
      <alignment/>
      <protection hidden="1"/>
    </xf>
    <xf numFmtId="0" fontId="4" fillId="0" borderId="0" xfId="52" applyFont="1" applyBorder="1" applyAlignment="1" applyProtection="1">
      <alignment vertical="center"/>
      <protection hidden="1"/>
    </xf>
    <xf numFmtId="0" fontId="4" fillId="0" borderId="18" xfId="52" applyFont="1" applyBorder="1" applyAlignment="1" applyProtection="1">
      <alignment/>
      <protection hidden="1"/>
    </xf>
    <xf numFmtId="0" fontId="4" fillId="0" borderId="18" xfId="52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7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4" fillId="0" borderId="0" xfId="56" applyFont="1" applyBorder="1" applyAlignment="1" applyProtection="1">
      <alignment vertical="center"/>
      <protection hidden="1"/>
    </xf>
    <xf numFmtId="0" fontId="4" fillId="0" borderId="0" xfId="52" applyFont="1" applyBorder="1" applyAlignment="1" applyProtection="1">
      <alignment horizontal="right" wrapText="1"/>
      <protection hidden="1"/>
    </xf>
    <xf numFmtId="0" fontId="4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2" applyFont="1" applyBorder="1" applyAlignment="1">
      <alignment/>
      <protection/>
    </xf>
    <xf numFmtId="0" fontId="4" fillId="0" borderId="23" xfId="52" applyFont="1" applyBorder="1" applyAlignment="1">
      <alignment/>
      <protection/>
    </xf>
    <xf numFmtId="0" fontId="4" fillId="0" borderId="24" xfId="52" applyFont="1" applyFill="1" applyBorder="1" applyAlignment="1" applyProtection="1">
      <alignment horizontal="left" vertical="center" wrapText="1"/>
      <protection hidden="1"/>
    </xf>
    <xf numFmtId="0" fontId="4" fillId="0" borderId="16" xfId="52" applyFont="1" applyFill="1" applyBorder="1" applyAlignment="1" applyProtection="1">
      <alignment vertical="center"/>
      <protection hidden="1"/>
    </xf>
    <xf numFmtId="0" fontId="4" fillId="0" borderId="24" xfId="52" applyFont="1" applyBorder="1" applyAlignment="1" applyProtection="1">
      <alignment horizontal="left" vertical="center" wrapText="1"/>
      <protection hidden="1"/>
    </xf>
    <xf numFmtId="0" fontId="4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4" fillId="0" borderId="24" xfId="52" applyFont="1" applyFill="1" applyBorder="1" applyAlignment="1" applyProtection="1">
      <alignment/>
      <protection hidden="1"/>
    </xf>
    <xf numFmtId="0" fontId="4" fillId="0" borderId="16" xfId="52" applyFont="1" applyBorder="1" applyAlignment="1" applyProtection="1">
      <alignment horizontal="right"/>
      <protection hidden="1"/>
    </xf>
    <xf numFmtId="0" fontId="4" fillId="0" borderId="24" xfId="52" applyFont="1" applyBorder="1" applyAlignment="1" applyProtection="1">
      <alignment/>
      <protection hidden="1"/>
    </xf>
    <xf numFmtId="0" fontId="4" fillId="0" borderId="16" xfId="52" applyFont="1" applyBorder="1" applyAlignment="1" applyProtection="1">
      <alignment horizontal="right" wrapText="1"/>
      <protection hidden="1"/>
    </xf>
    <xf numFmtId="0" fontId="3" fillId="0" borderId="24" xfId="52" applyFont="1" applyFill="1" applyBorder="1" applyAlignment="1" applyProtection="1">
      <alignment horizontal="right" vertical="center"/>
      <protection hidden="1" locked="0"/>
    </xf>
    <xf numFmtId="0" fontId="4" fillId="0" borderId="24" xfId="52" applyFont="1" applyBorder="1" applyAlignment="1" applyProtection="1">
      <alignment vertical="top"/>
      <protection hidden="1"/>
    </xf>
    <xf numFmtId="0" fontId="4" fillId="0" borderId="24" xfId="52" applyFont="1" applyBorder="1" applyAlignment="1" applyProtection="1">
      <alignment horizontal="left" vertical="top" wrapText="1"/>
      <protection hidden="1"/>
    </xf>
    <xf numFmtId="0" fontId="4" fillId="0" borderId="16" xfId="52" applyFont="1" applyBorder="1" applyAlignment="1">
      <alignment/>
      <protection/>
    </xf>
    <xf numFmtId="0" fontId="4" fillId="0" borderId="24" xfId="52" applyFont="1" applyBorder="1" applyAlignment="1" applyProtection="1">
      <alignment horizontal="left" vertical="top" indent="2"/>
      <protection hidden="1"/>
    </xf>
    <xf numFmtId="0" fontId="4" fillId="0" borderId="24" xfId="52" applyFont="1" applyBorder="1" applyAlignment="1" applyProtection="1">
      <alignment horizontal="left" vertical="top" wrapText="1" indent="2"/>
      <protection hidden="1"/>
    </xf>
    <xf numFmtId="0" fontId="4" fillId="0" borderId="16" xfId="52" applyFont="1" applyBorder="1" applyAlignment="1" applyProtection="1">
      <alignment horizontal="right" vertical="top"/>
      <protection hidden="1"/>
    </xf>
    <xf numFmtId="49" fontId="3" fillId="0" borderId="24" xfId="52" applyNumberFormat="1" applyFont="1" applyBorder="1" applyAlignment="1" applyProtection="1">
      <alignment horizontal="center" vertical="center"/>
      <protection hidden="1" locked="0"/>
    </xf>
    <xf numFmtId="0" fontId="4" fillId="0" borderId="16" xfId="52" applyFont="1" applyBorder="1" applyAlignment="1" applyProtection="1">
      <alignment horizontal="left" vertical="top"/>
      <protection hidden="1"/>
    </xf>
    <xf numFmtId="0" fontId="4" fillId="0" borderId="24" xfId="52" applyFont="1" applyBorder="1" applyAlignment="1" applyProtection="1">
      <alignment horizontal="left"/>
      <protection hidden="1"/>
    </xf>
    <xf numFmtId="0" fontId="4" fillId="0" borderId="23" xfId="52" applyFont="1" applyBorder="1" applyAlignment="1" applyProtection="1">
      <alignment/>
      <protection hidden="1"/>
    </xf>
    <xf numFmtId="0" fontId="4" fillId="0" borderId="16" xfId="52" applyFont="1" applyBorder="1" applyAlignment="1" applyProtection="1">
      <alignment horizontal="left"/>
      <protection hidden="1"/>
    </xf>
    <xf numFmtId="0" fontId="4" fillId="0" borderId="24" xfId="52" applyFont="1" applyFill="1" applyBorder="1" applyAlignment="1" applyProtection="1">
      <alignment vertical="center"/>
      <protection hidden="1"/>
    </xf>
    <xf numFmtId="0" fontId="14" fillId="0" borderId="24" xfId="56" applyFont="1" applyFill="1" applyBorder="1" applyAlignment="1" applyProtection="1">
      <alignment vertical="center"/>
      <protection hidden="1"/>
    </xf>
    <xf numFmtId="0" fontId="3" fillId="0" borderId="16" xfId="52" applyFont="1" applyBorder="1" applyAlignment="1" applyProtection="1">
      <alignment vertical="center"/>
      <protection hidden="1"/>
    </xf>
    <xf numFmtId="0" fontId="4" fillId="0" borderId="25" xfId="52" applyFont="1" applyBorder="1" applyAlignment="1" applyProtection="1">
      <alignment/>
      <protection hidden="1"/>
    </xf>
    <xf numFmtId="0" fontId="4" fillId="0" borderId="26" xfId="52" applyFont="1" applyFill="1" applyBorder="1" applyAlignment="1" applyProtection="1">
      <alignment horizontal="right" vertical="top" wrapText="1"/>
      <protection hidden="1"/>
    </xf>
    <xf numFmtId="0" fontId="4" fillId="0" borderId="27" xfId="52" applyFont="1" applyFill="1" applyBorder="1" applyAlignment="1" applyProtection="1">
      <alignment horizontal="right" vertical="top" wrapText="1"/>
      <protection hidden="1"/>
    </xf>
    <xf numFmtId="0" fontId="4" fillId="0" borderId="27" xfId="52" applyFont="1" applyFill="1" applyBorder="1" applyAlignment="1" applyProtection="1">
      <alignment/>
      <protection hidden="1"/>
    </xf>
    <xf numFmtId="0" fontId="4" fillId="0" borderId="28" xfId="52" applyFont="1" applyFill="1" applyBorder="1" applyAlignment="1" applyProtection="1">
      <alignment/>
      <protection hidden="1"/>
    </xf>
    <xf numFmtId="14" fontId="3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2" applyFont="1" applyFill="1" applyBorder="1" applyAlignment="1" applyProtection="1">
      <alignment horizontal="center" vertical="center"/>
      <protection hidden="1" locked="0"/>
    </xf>
    <xf numFmtId="49" fontId="3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2" applyFont="1" applyFill="1" applyBorder="1" applyAlignment="1" applyProtection="1">
      <alignment horizontal="right" vertical="center"/>
      <protection hidden="1" locked="0"/>
    </xf>
    <xf numFmtId="0" fontId="4" fillId="0" borderId="0" xfId="52" applyFont="1" applyFill="1" applyBorder="1" applyAlignment="1">
      <alignment/>
      <protection/>
    </xf>
    <xf numFmtId="49" fontId="3" fillId="0" borderId="0" xfId="52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4" fillId="0" borderId="0" xfId="52" applyFont="1" applyBorder="1" applyAlignment="1" applyProtection="1">
      <alignment horizontal="left" wrapText="1"/>
      <protection hidden="1"/>
    </xf>
    <xf numFmtId="0" fontId="4" fillId="0" borderId="24" xfId="52" applyFont="1" applyBorder="1" applyAlignment="1" applyProtection="1">
      <alignment horizontal="left" wrapText="1"/>
      <protection hidden="1"/>
    </xf>
    <xf numFmtId="0" fontId="4" fillId="0" borderId="0" xfId="52" applyFont="1" applyFill="1" applyBorder="1" applyAlignment="1" applyProtection="1">
      <alignment horizontal="left"/>
      <protection hidden="1"/>
    </xf>
    <xf numFmtId="41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33" borderId="15" xfId="0" applyNumberFormat="1" applyFont="1" applyFill="1" applyBorder="1" applyAlignment="1" applyProtection="1">
      <alignment vertical="center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168" fontId="21" fillId="34" borderId="0" xfId="34" applyNumberFormat="1" applyFont="1" applyFill="1" applyAlignment="1">
      <alignment horizontal="right" vertical="top"/>
      <protection/>
    </xf>
    <xf numFmtId="3" fontId="3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14" fillId="0" borderId="0" xfId="52" applyFont="1" applyBorder="1" applyAlignment="1" applyProtection="1">
      <alignment/>
      <protection hidden="1"/>
    </xf>
    <xf numFmtId="0" fontId="9" fillId="0" borderId="0" xfId="52" applyFont="1" applyAlignment="1">
      <alignment/>
      <protection/>
    </xf>
    <xf numFmtId="0" fontId="14" fillId="0" borderId="0" xfId="52" applyFont="1" applyAlignment="1" applyProtection="1">
      <alignment/>
      <protection hidden="1"/>
    </xf>
    <xf numFmtId="0" fontId="4" fillId="0" borderId="0" xfId="52" applyFont="1" applyBorder="1" applyAlignment="1" applyProtection="1">
      <alignment vertical="center"/>
      <protection hidden="1"/>
    </xf>
    <xf numFmtId="0" fontId="4" fillId="0" borderId="27" xfId="52" applyFont="1" applyFill="1" applyBorder="1" applyAlignment="1" applyProtection="1">
      <alignment horizontal="center" vertical="top"/>
      <protection hidden="1"/>
    </xf>
    <xf numFmtId="0" fontId="4" fillId="0" borderId="27" xfId="52" applyFont="1" applyFill="1" applyBorder="1" applyAlignment="1" applyProtection="1">
      <alignment horizontal="center"/>
      <protection hidden="1"/>
    </xf>
    <xf numFmtId="0" fontId="18" fillId="0" borderId="0" xfId="56" applyFont="1" applyBorder="1" applyAlignment="1" applyProtection="1">
      <alignment horizontal="left"/>
      <protection hidden="1"/>
    </xf>
    <xf numFmtId="0" fontId="19" fillId="0" borderId="0" xfId="56" applyFont="1" applyBorder="1" applyAlignment="1">
      <alignment/>
      <protection/>
    </xf>
    <xf numFmtId="49" fontId="13" fillId="0" borderId="26" xfId="36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2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2" applyNumberFormat="1" applyFont="1" applyFill="1" applyBorder="1" applyAlignment="1" applyProtection="1">
      <alignment horizontal="left" vertical="center"/>
      <protection hidden="1" locked="0"/>
    </xf>
    <xf numFmtId="0" fontId="4" fillId="0" borderId="16" xfId="52" applyFont="1" applyBorder="1" applyAlignment="1" applyProtection="1">
      <alignment horizontal="right" vertical="center"/>
      <protection hidden="1"/>
    </xf>
    <xf numFmtId="0" fontId="4" fillId="0" borderId="24" xfId="52" applyFont="1" applyBorder="1" applyAlignment="1" applyProtection="1">
      <alignment horizontal="right"/>
      <protection hidden="1"/>
    </xf>
    <xf numFmtId="0" fontId="4" fillId="0" borderId="16" xfId="52" applyFont="1" applyBorder="1" applyAlignment="1" applyProtection="1">
      <alignment horizontal="right" vertical="center" wrapText="1"/>
      <protection hidden="1"/>
    </xf>
    <xf numFmtId="0" fontId="4" fillId="0" borderId="24" xfId="52" applyFont="1" applyBorder="1" applyAlignment="1" applyProtection="1">
      <alignment horizontal="right" wrapText="1"/>
      <protection hidden="1"/>
    </xf>
    <xf numFmtId="49" fontId="3" fillId="0" borderId="26" xfId="52" applyNumberFormat="1" applyFont="1" applyFill="1" applyBorder="1" applyAlignment="1" applyProtection="1">
      <alignment horizontal="left" vertical="center"/>
      <protection hidden="1" locked="0"/>
    </xf>
    <xf numFmtId="0" fontId="4" fillId="0" borderId="28" xfId="52" applyFont="1" applyFill="1" applyBorder="1" applyAlignment="1">
      <alignment horizontal="left" vertical="center"/>
      <protection/>
    </xf>
    <xf numFmtId="0" fontId="4" fillId="0" borderId="0" xfId="52" applyFont="1" applyBorder="1" applyAlignment="1" applyProtection="1">
      <alignment vertical="center"/>
      <protection hidden="1"/>
    </xf>
    <xf numFmtId="0" fontId="4" fillId="0" borderId="29" xfId="52" applyFont="1" applyBorder="1" applyAlignment="1" applyProtection="1">
      <alignment horizontal="center" vertical="top"/>
      <protection hidden="1"/>
    </xf>
    <xf numFmtId="0" fontId="4" fillId="0" borderId="29" xfId="52" applyFont="1" applyBorder="1" applyAlignment="1">
      <alignment horizontal="center"/>
      <protection/>
    </xf>
    <xf numFmtId="0" fontId="4" fillId="0" borderId="30" xfId="52" applyFont="1" applyBorder="1" applyAlignment="1">
      <alignment/>
      <protection/>
    </xf>
    <xf numFmtId="0" fontId="3" fillId="0" borderId="26" xfId="52" applyFont="1" applyFill="1" applyBorder="1" applyAlignment="1" applyProtection="1">
      <alignment horizontal="right" vertical="center"/>
      <protection hidden="1" locked="0"/>
    </xf>
    <xf numFmtId="0" fontId="4" fillId="0" borderId="27" xfId="52" applyFont="1" applyFill="1" applyBorder="1" applyAlignment="1">
      <alignment/>
      <protection/>
    </xf>
    <xf numFmtId="49" fontId="3" fillId="0" borderId="26" xfId="52" applyNumberFormat="1" applyFont="1" applyFill="1" applyBorder="1" applyAlignment="1" applyProtection="1">
      <alignment horizontal="center" vertical="center"/>
      <protection hidden="1" locked="0"/>
    </xf>
    <xf numFmtId="49" fontId="3" fillId="0" borderId="28" xfId="52" applyNumberFormat="1" applyFont="1" applyFill="1" applyBorder="1" applyAlignment="1" applyProtection="1">
      <alignment horizontal="center" vertical="center"/>
      <protection hidden="1" locked="0"/>
    </xf>
    <xf numFmtId="0" fontId="4" fillId="0" borderId="28" xfId="52" applyFont="1" applyFill="1" applyBorder="1" applyAlignment="1">
      <alignment/>
      <protection/>
    </xf>
    <xf numFmtId="0" fontId="3" fillId="0" borderId="26" xfId="52" applyFont="1" applyFill="1" applyBorder="1" applyAlignment="1" applyProtection="1">
      <alignment horizontal="left" vertical="center"/>
      <protection hidden="1" locked="0"/>
    </xf>
    <xf numFmtId="0" fontId="3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 applyProtection="1">
      <alignment horizontal="left" vertical="center"/>
      <protection hidden="1" locked="0"/>
    </xf>
    <xf numFmtId="0" fontId="4" fillId="0" borderId="0" xfId="52" applyFont="1" applyBorder="1" applyAlignment="1" applyProtection="1">
      <alignment horizontal="center" vertical="top"/>
      <protection hidden="1"/>
    </xf>
    <xf numFmtId="0" fontId="4" fillId="0" borderId="0" xfId="52" applyFont="1" applyBorder="1" applyAlignment="1" applyProtection="1">
      <alignment horizontal="center"/>
      <protection hidden="1"/>
    </xf>
    <xf numFmtId="0" fontId="4" fillId="0" borderId="17" xfId="52" applyFont="1" applyBorder="1" applyAlignment="1" applyProtection="1">
      <alignment horizontal="center"/>
      <protection hidden="1"/>
    </xf>
    <xf numFmtId="0" fontId="10" fillId="0" borderId="31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4" fillId="0" borderId="27" xfId="52" applyFont="1" applyFill="1" applyBorder="1" applyAlignment="1">
      <alignment horizontal="left"/>
      <protection/>
    </xf>
    <xf numFmtId="0" fontId="4" fillId="0" borderId="28" xfId="52" applyFont="1" applyFill="1" applyBorder="1" applyAlignment="1">
      <alignment horizontal="left"/>
      <protection/>
    </xf>
    <xf numFmtId="0" fontId="4" fillId="0" borderId="16" xfId="52" applyFont="1" applyBorder="1" applyAlignment="1" applyProtection="1">
      <alignment horizontal="center" vertical="center"/>
      <protection hidden="1"/>
    </xf>
    <xf numFmtId="0" fontId="4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vertical="center"/>
      <protection/>
    </xf>
    <xf numFmtId="0" fontId="13" fillId="0" borderId="26" xfId="36" applyFont="1" applyFill="1" applyBorder="1" applyAlignment="1" applyProtection="1">
      <alignment/>
      <protection hidden="1" locked="0"/>
    </xf>
    <xf numFmtId="0" fontId="3" fillId="0" borderId="27" xfId="52" applyFont="1" applyFill="1" applyBorder="1" applyAlignment="1" applyProtection="1">
      <alignment/>
      <protection hidden="1" locked="0"/>
    </xf>
    <xf numFmtId="0" fontId="3" fillId="0" borderId="28" xfId="52" applyFont="1" applyFill="1" applyBorder="1" applyAlignment="1" applyProtection="1">
      <alignment/>
      <protection hidden="1" locked="0"/>
    </xf>
    <xf numFmtId="0" fontId="4" fillId="0" borderId="27" xfId="52" applyFont="1" applyFill="1" applyBorder="1" applyAlignment="1">
      <alignment horizontal="left" vertical="center"/>
      <protection/>
    </xf>
    <xf numFmtId="1" fontId="3" fillId="0" borderId="26" xfId="52" applyNumberFormat="1" applyFont="1" applyFill="1" applyBorder="1" applyAlignment="1" applyProtection="1">
      <alignment horizontal="left" vertical="center"/>
      <protection hidden="1" locked="0"/>
    </xf>
    <xf numFmtId="1" fontId="3" fillId="0" borderId="28" xfId="52" applyNumberFormat="1" applyFont="1" applyFill="1" applyBorder="1" applyAlignment="1" applyProtection="1">
      <alignment horizontal="left" vertical="center"/>
      <protection hidden="1" locked="0"/>
    </xf>
    <xf numFmtId="0" fontId="4" fillId="0" borderId="0" xfId="52" applyFont="1" applyBorder="1" applyAlignment="1" applyProtection="1">
      <alignment vertical="top" wrapText="1"/>
      <protection hidden="1"/>
    </xf>
    <xf numFmtId="0" fontId="4" fillId="0" borderId="0" xfId="52" applyFont="1" applyBorder="1" applyAlignment="1" applyProtection="1">
      <alignment wrapText="1"/>
      <protection hidden="1"/>
    </xf>
    <xf numFmtId="0" fontId="4" fillId="0" borderId="0" xfId="52" applyFont="1" applyBorder="1" applyAlignment="1" applyProtection="1">
      <alignment horizontal="right"/>
      <protection hidden="1"/>
    </xf>
    <xf numFmtId="0" fontId="4" fillId="0" borderId="0" xfId="52" applyFont="1" applyBorder="1" applyAlignment="1">
      <alignment horizontal="center"/>
      <protection/>
    </xf>
    <xf numFmtId="0" fontId="4" fillId="0" borderId="24" xfId="52" applyFont="1" applyBorder="1" applyAlignment="1">
      <alignment horizontal="center"/>
      <protection/>
    </xf>
    <xf numFmtId="0" fontId="4" fillId="0" borderId="0" xfId="52" applyFont="1" applyBorder="1" applyAlignment="1" applyProtection="1">
      <alignment horizontal="right" vertical="center"/>
      <protection hidden="1"/>
    </xf>
    <xf numFmtId="0" fontId="3" fillId="0" borderId="16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24" xfId="52" applyFont="1" applyFill="1" applyBorder="1" applyAlignment="1" applyProtection="1">
      <alignment horizontal="left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2" fillId="0" borderId="16" xfId="52" applyFont="1" applyBorder="1" applyAlignment="1" applyProtection="1">
      <alignment horizontal="right" vertical="center" wrapText="1"/>
      <protection hidden="1"/>
    </xf>
    <xf numFmtId="0" fontId="2" fillId="0" borderId="24" xfId="52" applyFont="1" applyBorder="1" applyAlignment="1" applyProtection="1">
      <alignment horizontal="right" wrapText="1"/>
      <protection hidden="1"/>
    </xf>
    <xf numFmtId="0" fontId="4" fillId="0" borderId="0" xfId="52" applyFont="1" applyBorder="1" applyAlignment="1" applyProtection="1">
      <alignment horizontal="right" wrapText="1"/>
      <protection hidden="1"/>
    </xf>
    <xf numFmtId="0" fontId="4" fillId="0" borderId="16" xfId="52" applyFont="1" applyBorder="1" applyAlignment="1" applyProtection="1">
      <alignment horizontal="right" wrapText="1"/>
      <protection hidden="1"/>
    </xf>
    <xf numFmtId="0" fontId="4" fillId="0" borderId="1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31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10" fillId="0" borderId="0" xfId="56" applyFont="1" applyAlignment="1">
      <alignment/>
      <protection/>
    </xf>
    <xf numFmtId="0" fontId="16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5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_TFI-POD" xfId="52"/>
    <cellStyle name="Percent" xfId="53"/>
    <cellStyle name="Povezana ćelija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K29" sqref="K2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10.7109375" style="1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8" t="s">
        <v>214</v>
      </c>
      <c r="B1" s="159"/>
      <c r="C1" s="159"/>
      <c r="D1" s="76"/>
      <c r="E1" s="76"/>
      <c r="F1" s="76"/>
      <c r="G1" s="76"/>
      <c r="H1" s="76"/>
      <c r="I1" s="77"/>
      <c r="J1" s="10"/>
      <c r="K1" s="10"/>
      <c r="L1" s="10"/>
    </row>
    <row r="2" spans="1:12" ht="12.75">
      <c r="A2" s="179" t="s">
        <v>215</v>
      </c>
      <c r="B2" s="180"/>
      <c r="C2" s="180"/>
      <c r="D2" s="181"/>
      <c r="E2" s="107" t="s">
        <v>300</v>
      </c>
      <c r="F2" s="12"/>
      <c r="G2" s="13" t="s">
        <v>216</v>
      </c>
      <c r="H2" s="107" t="s">
        <v>301</v>
      </c>
      <c r="I2" s="78"/>
      <c r="J2" s="10"/>
      <c r="K2" s="10"/>
      <c r="L2" s="10"/>
    </row>
    <row r="3" spans="1:12" ht="12.75">
      <c r="A3" s="79"/>
      <c r="B3" s="14"/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" customHeight="1">
      <c r="A4" s="182" t="s">
        <v>298</v>
      </c>
      <c r="B4" s="182"/>
      <c r="C4" s="182"/>
      <c r="D4" s="182"/>
      <c r="E4" s="182"/>
      <c r="F4" s="182"/>
      <c r="G4" s="182"/>
      <c r="H4" s="182"/>
      <c r="I4" s="182"/>
      <c r="J4" s="10"/>
      <c r="K4" s="10"/>
      <c r="L4" s="10"/>
    </row>
    <row r="5" spans="1:12" ht="12.75">
      <c r="A5" s="81"/>
      <c r="B5" s="16"/>
      <c r="C5" s="16"/>
      <c r="D5" s="16"/>
      <c r="E5" s="17"/>
      <c r="F5" s="82"/>
      <c r="G5" s="18"/>
      <c r="H5" s="19"/>
      <c r="I5" s="83"/>
      <c r="J5" s="10"/>
      <c r="K5" s="10"/>
      <c r="L5" s="10"/>
    </row>
    <row r="6" spans="1:12" ht="12.75">
      <c r="A6" s="137" t="s">
        <v>217</v>
      </c>
      <c r="B6" s="138"/>
      <c r="C6" s="141" t="s">
        <v>278</v>
      </c>
      <c r="D6" s="136"/>
      <c r="E6" s="115"/>
      <c r="F6" s="115"/>
      <c r="G6" s="115"/>
      <c r="H6" s="115"/>
      <c r="I6" s="116"/>
      <c r="J6" s="10"/>
      <c r="K6" s="10"/>
      <c r="L6" s="10"/>
    </row>
    <row r="7" spans="1:12" ht="12.75">
      <c r="A7" s="84"/>
      <c r="B7" s="22"/>
      <c r="C7" s="20"/>
      <c r="D7" s="20"/>
      <c r="E7" s="115"/>
      <c r="F7" s="115"/>
      <c r="G7" s="115"/>
      <c r="H7" s="115"/>
      <c r="I7" s="116"/>
      <c r="J7" s="10"/>
      <c r="K7" s="10"/>
      <c r="L7" s="10"/>
    </row>
    <row r="8" spans="1:12" ht="12.75">
      <c r="A8" s="183" t="s">
        <v>218</v>
      </c>
      <c r="B8" s="184"/>
      <c r="C8" s="141" t="s">
        <v>279</v>
      </c>
      <c r="D8" s="136"/>
      <c r="E8" s="115"/>
      <c r="F8" s="115"/>
      <c r="G8" s="115"/>
      <c r="H8" s="115"/>
      <c r="I8" s="96"/>
      <c r="J8" s="10"/>
      <c r="K8" s="10"/>
      <c r="L8" s="10"/>
    </row>
    <row r="9" spans="1:12" ht="12.75">
      <c r="A9" s="86"/>
      <c r="B9" s="49"/>
      <c r="C9" s="20"/>
      <c r="D9" s="117"/>
      <c r="E9" s="20"/>
      <c r="F9" s="20"/>
      <c r="G9" s="20"/>
      <c r="H9" s="20"/>
      <c r="I9" s="96"/>
      <c r="J9" s="10"/>
      <c r="K9" s="10"/>
      <c r="L9" s="10"/>
    </row>
    <row r="10" spans="1:12" ht="12.75">
      <c r="A10" s="139" t="s">
        <v>219</v>
      </c>
      <c r="B10" s="185"/>
      <c r="C10" s="141" t="s">
        <v>280</v>
      </c>
      <c r="D10" s="136"/>
      <c r="E10" s="20"/>
      <c r="F10" s="20"/>
      <c r="G10" s="20"/>
      <c r="H10" s="20"/>
      <c r="I10" s="96"/>
      <c r="J10" s="10"/>
      <c r="K10" s="10"/>
      <c r="L10" s="10"/>
    </row>
    <row r="11" spans="1:12" ht="12.75">
      <c r="A11" s="186"/>
      <c r="B11" s="185"/>
      <c r="C11" s="20"/>
      <c r="D11" s="20"/>
      <c r="E11" s="20"/>
      <c r="F11" s="20"/>
      <c r="G11" s="20"/>
      <c r="H11" s="20"/>
      <c r="I11" s="96"/>
      <c r="J11" s="10"/>
      <c r="K11" s="10"/>
      <c r="L11" s="10"/>
    </row>
    <row r="12" spans="1:12" ht="12.75">
      <c r="A12" s="137" t="s">
        <v>220</v>
      </c>
      <c r="B12" s="138"/>
      <c r="C12" s="152" t="s">
        <v>281</v>
      </c>
      <c r="D12" s="170"/>
      <c r="E12" s="170"/>
      <c r="F12" s="170"/>
      <c r="G12" s="170"/>
      <c r="H12" s="170"/>
      <c r="I12" s="142"/>
      <c r="J12" s="10"/>
      <c r="K12" s="10"/>
      <c r="L12" s="10"/>
    </row>
    <row r="13" spans="1:12" ht="12.75">
      <c r="A13" s="84"/>
      <c r="B13" s="22"/>
      <c r="C13" s="34"/>
      <c r="D13" s="20"/>
      <c r="E13" s="20"/>
      <c r="F13" s="20"/>
      <c r="G13" s="20"/>
      <c r="H13" s="20"/>
      <c r="I13" s="96"/>
      <c r="J13" s="10"/>
      <c r="K13" s="10"/>
      <c r="L13" s="10"/>
    </row>
    <row r="14" spans="1:12" ht="12.75">
      <c r="A14" s="137" t="s">
        <v>221</v>
      </c>
      <c r="B14" s="138"/>
      <c r="C14" s="171">
        <v>10000</v>
      </c>
      <c r="D14" s="172"/>
      <c r="E14" s="20"/>
      <c r="F14" s="152" t="s">
        <v>282</v>
      </c>
      <c r="G14" s="170"/>
      <c r="H14" s="170"/>
      <c r="I14" s="142"/>
      <c r="J14" s="10"/>
      <c r="K14" s="10"/>
      <c r="L14" s="10"/>
    </row>
    <row r="15" spans="1:12" ht="12.75">
      <c r="A15" s="84"/>
      <c r="B15" s="22"/>
      <c r="C15" s="16"/>
      <c r="D15" s="16"/>
      <c r="E15" s="16"/>
      <c r="F15" s="16"/>
      <c r="G15" s="16"/>
      <c r="H15" s="16"/>
      <c r="I15" s="85"/>
      <c r="J15" s="10"/>
      <c r="K15" s="10"/>
      <c r="L15" s="10"/>
    </row>
    <row r="16" spans="1:12" ht="12.75">
      <c r="A16" s="137" t="s">
        <v>222</v>
      </c>
      <c r="B16" s="138"/>
      <c r="C16" s="152" t="s">
        <v>283</v>
      </c>
      <c r="D16" s="170"/>
      <c r="E16" s="170"/>
      <c r="F16" s="170"/>
      <c r="G16" s="170"/>
      <c r="H16" s="170"/>
      <c r="I16" s="142"/>
      <c r="J16" s="10"/>
      <c r="K16" s="10"/>
      <c r="L16" s="10"/>
    </row>
    <row r="17" spans="1:12" ht="12.75">
      <c r="A17" s="84"/>
      <c r="B17" s="22"/>
      <c r="C17" s="16"/>
      <c r="D17" s="16"/>
      <c r="E17" s="16"/>
      <c r="F17" s="16"/>
      <c r="G17" s="16"/>
      <c r="H17" s="16"/>
      <c r="I17" s="85"/>
      <c r="J17" s="10"/>
      <c r="K17" s="10"/>
      <c r="L17" s="10"/>
    </row>
    <row r="18" spans="1:12" ht="12.75">
      <c r="A18" s="137" t="s">
        <v>223</v>
      </c>
      <c r="B18" s="138"/>
      <c r="C18" s="167" t="s">
        <v>284</v>
      </c>
      <c r="D18" s="168"/>
      <c r="E18" s="168"/>
      <c r="F18" s="168"/>
      <c r="G18" s="168"/>
      <c r="H18" s="168"/>
      <c r="I18" s="169"/>
      <c r="J18" s="10"/>
      <c r="K18" s="10"/>
      <c r="L18" s="10"/>
    </row>
    <row r="19" spans="1:12" ht="12.75">
      <c r="A19" s="84"/>
      <c r="B19" s="22"/>
      <c r="C19" s="21"/>
      <c r="D19" s="16"/>
      <c r="E19" s="16"/>
      <c r="F19" s="16"/>
      <c r="G19" s="16"/>
      <c r="H19" s="16"/>
      <c r="I19" s="85"/>
      <c r="J19" s="10"/>
      <c r="K19" s="10"/>
      <c r="L19" s="10"/>
    </row>
    <row r="20" spans="1:12" ht="12.75">
      <c r="A20" s="137" t="s">
        <v>224</v>
      </c>
      <c r="B20" s="138"/>
      <c r="C20" s="167" t="s">
        <v>285</v>
      </c>
      <c r="D20" s="168"/>
      <c r="E20" s="168"/>
      <c r="F20" s="168"/>
      <c r="G20" s="168"/>
      <c r="H20" s="168"/>
      <c r="I20" s="169"/>
      <c r="J20" s="10"/>
      <c r="K20" s="10"/>
      <c r="L20" s="10"/>
    </row>
    <row r="21" spans="1:12" ht="12.75">
      <c r="A21" s="84"/>
      <c r="B21" s="22"/>
      <c r="C21" s="21"/>
      <c r="D21" s="16"/>
      <c r="E21" s="16"/>
      <c r="F21" s="16"/>
      <c r="G21" s="16"/>
      <c r="H21" s="16"/>
      <c r="I21" s="85"/>
      <c r="J21" s="10"/>
      <c r="K21" s="10"/>
      <c r="L21" s="10"/>
    </row>
    <row r="22" spans="1:12" ht="12.75">
      <c r="A22" s="137" t="s">
        <v>225</v>
      </c>
      <c r="B22" s="138"/>
      <c r="C22" s="108">
        <v>133</v>
      </c>
      <c r="D22" s="152" t="s">
        <v>282</v>
      </c>
      <c r="E22" s="160"/>
      <c r="F22" s="161"/>
      <c r="G22" s="137"/>
      <c r="H22" s="175"/>
      <c r="I22" s="87"/>
      <c r="J22" s="10"/>
      <c r="K22" s="10"/>
      <c r="L22" s="10"/>
    </row>
    <row r="23" spans="1:12" ht="12.75">
      <c r="A23" s="84"/>
      <c r="B23" s="22"/>
      <c r="C23" s="16"/>
      <c r="D23" s="24"/>
      <c r="E23" s="24"/>
      <c r="F23" s="24"/>
      <c r="G23" s="24"/>
      <c r="H23" s="16"/>
      <c r="I23" s="85"/>
      <c r="J23" s="10"/>
      <c r="K23" s="10"/>
      <c r="L23" s="10"/>
    </row>
    <row r="24" spans="1:12" ht="12.75">
      <c r="A24" s="137" t="s">
        <v>226</v>
      </c>
      <c r="B24" s="138"/>
      <c r="C24" s="108">
        <v>21</v>
      </c>
      <c r="D24" s="152" t="s">
        <v>286</v>
      </c>
      <c r="E24" s="160"/>
      <c r="F24" s="160"/>
      <c r="G24" s="161"/>
      <c r="H24" s="50" t="s">
        <v>227</v>
      </c>
      <c r="I24" s="125">
        <v>8</v>
      </c>
      <c r="J24" s="10"/>
      <c r="K24" s="10"/>
      <c r="L24" s="10"/>
    </row>
    <row r="25" spans="1:12" ht="12.75">
      <c r="A25" s="84"/>
      <c r="B25" s="22"/>
      <c r="C25" s="16"/>
      <c r="D25" s="24"/>
      <c r="E25" s="24"/>
      <c r="F25" s="24"/>
      <c r="G25" s="22"/>
      <c r="H25" s="22" t="s">
        <v>277</v>
      </c>
      <c r="I25" s="88"/>
      <c r="J25" s="10"/>
      <c r="K25" s="10"/>
      <c r="L25" s="10"/>
    </row>
    <row r="26" spans="1:12" ht="12.75">
      <c r="A26" s="137" t="s">
        <v>228</v>
      </c>
      <c r="B26" s="138"/>
      <c r="C26" s="109" t="s">
        <v>287</v>
      </c>
      <c r="D26" s="25"/>
      <c r="E26" s="33"/>
      <c r="F26" s="24"/>
      <c r="G26" s="178" t="s">
        <v>229</v>
      </c>
      <c r="H26" s="138"/>
      <c r="I26" s="110" t="s">
        <v>288</v>
      </c>
      <c r="J26" s="10"/>
      <c r="K26" s="10"/>
      <c r="L26" s="10"/>
    </row>
    <row r="27" spans="1:12" ht="12.75">
      <c r="A27" s="84"/>
      <c r="B27" s="22"/>
      <c r="C27" s="16"/>
      <c r="D27" s="24"/>
      <c r="E27" s="24"/>
      <c r="F27" s="24"/>
      <c r="G27" s="24"/>
      <c r="H27" s="16"/>
      <c r="I27" s="89"/>
      <c r="J27" s="10"/>
      <c r="K27" s="10"/>
      <c r="L27" s="10"/>
    </row>
    <row r="28" spans="1:12" ht="12.75">
      <c r="A28" s="162" t="s">
        <v>230</v>
      </c>
      <c r="B28" s="163"/>
      <c r="C28" s="164"/>
      <c r="D28" s="164"/>
      <c r="E28" s="165" t="s">
        <v>231</v>
      </c>
      <c r="F28" s="166"/>
      <c r="G28" s="166"/>
      <c r="H28" s="176" t="s">
        <v>232</v>
      </c>
      <c r="I28" s="177"/>
      <c r="J28" s="10"/>
      <c r="K28" s="10"/>
      <c r="L28" s="10"/>
    </row>
    <row r="29" spans="1:12" ht="12.75">
      <c r="A29" s="90"/>
      <c r="B29" s="33"/>
      <c r="C29" s="33"/>
      <c r="D29" s="26"/>
      <c r="E29" s="16"/>
      <c r="F29" s="16"/>
      <c r="G29" s="16"/>
      <c r="H29" s="27"/>
      <c r="I29" s="89"/>
      <c r="J29" s="10"/>
      <c r="K29" s="10"/>
      <c r="L29" s="10"/>
    </row>
    <row r="30" spans="1:12" ht="12.75">
      <c r="A30" s="147"/>
      <c r="B30" s="148"/>
      <c r="C30" s="148"/>
      <c r="D30" s="151"/>
      <c r="E30" s="147"/>
      <c r="F30" s="148"/>
      <c r="G30" s="148"/>
      <c r="H30" s="149"/>
      <c r="I30" s="150"/>
      <c r="J30" s="10"/>
      <c r="K30" s="10"/>
      <c r="L30" s="10"/>
    </row>
    <row r="31" spans="1:12" ht="12.75">
      <c r="A31" s="84"/>
      <c r="B31" s="22"/>
      <c r="C31" s="21"/>
      <c r="D31" s="173"/>
      <c r="E31" s="173"/>
      <c r="F31" s="173"/>
      <c r="G31" s="174"/>
      <c r="H31" s="16"/>
      <c r="I31" s="91"/>
      <c r="J31" s="10"/>
      <c r="K31" s="10"/>
      <c r="L31" s="10"/>
    </row>
    <row r="32" spans="1:12" ht="12.75">
      <c r="A32" s="147"/>
      <c r="B32" s="148"/>
      <c r="C32" s="148"/>
      <c r="D32" s="151"/>
      <c r="E32" s="147"/>
      <c r="F32" s="148"/>
      <c r="G32" s="148"/>
      <c r="H32" s="149"/>
      <c r="I32" s="150"/>
      <c r="J32" s="10"/>
      <c r="K32" s="10"/>
      <c r="L32" s="10"/>
    </row>
    <row r="33" spans="1:12" ht="12.75">
      <c r="A33" s="84"/>
      <c r="B33" s="22"/>
      <c r="C33" s="21"/>
      <c r="D33" s="28"/>
      <c r="E33" s="28"/>
      <c r="F33" s="28"/>
      <c r="G33" s="29"/>
      <c r="H33" s="16"/>
      <c r="I33" s="92"/>
      <c r="J33" s="10"/>
      <c r="K33" s="10"/>
      <c r="L33" s="10"/>
    </row>
    <row r="34" spans="1:12" ht="12.75">
      <c r="A34" s="147"/>
      <c r="B34" s="148"/>
      <c r="C34" s="148"/>
      <c r="D34" s="151"/>
      <c r="E34" s="147"/>
      <c r="F34" s="148"/>
      <c r="G34" s="148"/>
      <c r="H34" s="149"/>
      <c r="I34" s="150"/>
      <c r="J34" s="10"/>
      <c r="K34" s="10"/>
      <c r="L34" s="10"/>
    </row>
    <row r="35" spans="1:12" ht="12.75">
      <c r="A35" s="84"/>
      <c r="B35" s="22"/>
      <c r="C35" s="21"/>
      <c r="D35" s="28"/>
      <c r="E35" s="28"/>
      <c r="F35" s="28"/>
      <c r="G35" s="29"/>
      <c r="H35" s="16"/>
      <c r="I35" s="92"/>
      <c r="J35" s="10"/>
      <c r="K35" s="10"/>
      <c r="L35" s="10"/>
    </row>
    <row r="36" spans="1:12" ht="12.75">
      <c r="A36" s="147"/>
      <c r="B36" s="148"/>
      <c r="C36" s="148"/>
      <c r="D36" s="151"/>
      <c r="E36" s="147"/>
      <c r="F36" s="148"/>
      <c r="G36" s="148"/>
      <c r="H36" s="149"/>
      <c r="I36" s="150"/>
      <c r="J36" s="10"/>
      <c r="K36" s="10"/>
      <c r="L36" s="10"/>
    </row>
    <row r="37" spans="1:12" ht="12.75">
      <c r="A37" s="93"/>
      <c r="B37" s="30"/>
      <c r="C37" s="155"/>
      <c r="D37" s="156"/>
      <c r="E37" s="16"/>
      <c r="F37" s="155"/>
      <c r="G37" s="156"/>
      <c r="H37" s="16"/>
      <c r="I37" s="85"/>
      <c r="J37" s="10"/>
      <c r="K37" s="10"/>
      <c r="L37" s="10"/>
    </row>
    <row r="38" spans="1:12" ht="12.75">
      <c r="A38" s="147"/>
      <c r="B38" s="148"/>
      <c r="C38" s="148"/>
      <c r="D38" s="151"/>
      <c r="E38" s="147"/>
      <c r="F38" s="148"/>
      <c r="G38" s="148"/>
      <c r="H38" s="149"/>
      <c r="I38" s="150"/>
      <c r="J38" s="10"/>
      <c r="K38" s="10"/>
      <c r="L38" s="10"/>
    </row>
    <row r="39" spans="1:12" ht="12.75">
      <c r="A39" s="93"/>
      <c r="B39" s="30"/>
      <c r="C39" s="31"/>
      <c r="D39" s="32"/>
      <c r="E39" s="16"/>
      <c r="F39" s="31"/>
      <c r="G39" s="32"/>
      <c r="H39" s="16"/>
      <c r="I39" s="85"/>
      <c r="J39" s="10"/>
      <c r="K39" s="10"/>
      <c r="L39" s="10"/>
    </row>
    <row r="40" spans="1:12" ht="12.75">
      <c r="A40" s="147"/>
      <c r="B40" s="148"/>
      <c r="C40" s="148"/>
      <c r="D40" s="151"/>
      <c r="E40" s="147"/>
      <c r="F40" s="148"/>
      <c r="G40" s="148"/>
      <c r="H40" s="149"/>
      <c r="I40" s="150"/>
      <c r="J40" s="10"/>
      <c r="K40" s="10"/>
      <c r="L40" s="10"/>
    </row>
    <row r="41" spans="1:12" ht="12.75">
      <c r="A41" s="111"/>
      <c r="B41" s="33"/>
      <c r="C41" s="33"/>
      <c r="D41" s="33"/>
      <c r="E41" s="23"/>
      <c r="F41" s="112"/>
      <c r="G41" s="112"/>
      <c r="H41" s="113"/>
      <c r="I41" s="94"/>
      <c r="J41" s="10"/>
      <c r="K41" s="10"/>
      <c r="L41" s="10"/>
    </row>
    <row r="42" spans="1:12" ht="12.75">
      <c r="A42" s="93"/>
      <c r="B42" s="30"/>
      <c r="C42" s="31"/>
      <c r="D42" s="32"/>
      <c r="E42" s="16"/>
      <c r="F42" s="31"/>
      <c r="G42" s="32"/>
      <c r="H42" s="16"/>
      <c r="I42" s="85"/>
      <c r="J42" s="10"/>
      <c r="K42" s="10"/>
      <c r="L42" s="10"/>
    </row>
    <row r="43" spans="1:12" ht="12.75">
      <c r="A43" s="95"/>
      <c r="B43" s="34"/>
      <c r="C43" s="34"/>
      <c r="D43" s="20"/>
      <c r="E43" s="20"/>
      <c r="F43" s="34"/>
      <c r="G43" s="20"/>
      <c r="H43" s="20"/>
      <c r="I43" s="96"/>
      <c r="J43" s="10"/>
      <c r="K43" s="10"/>
      <c r="L43" s="10"/>
    </row>
    <row r="44" spans="1:12" ht="12.75">
      <c r="A44" s="139" t="s">
        <v>233</v>
      </c>
      <c r="B44" s="140"/>
      <c r="C44" s="141"/>
      <c r="D44" s="136"/>
      <c r="E44" s="26"/>
      <c r="F44" s="152"/>
      <c r="G44" s="148"/>
      <c r="H44" s="148"/>
      <c r="I44" s="151"/>
      <c r="J44" s="10"/>
      <c r="K44" s="10"/>
      <c r="L44" s="10"/>
    </row>
    <row r="45" spans="1:12" ht="12.75">
      <c r="A45" s="93"/>
      <c r="B45" s="30"/>
      <c r="C45" s="155"/>
      <c r="D45" s="156"/>
      <c r="E45" s="16"/>
      <c r="F45" s="155"/>
      <c r="G45" s="157"/>
      <c r="H45" s="35"/>
      <c r="I45" s="97"/>
      <c r="J45" s="10"/>
      <c r="K45" s="10"/>
      <c r="L45" s="10"/>
    </row>
    <row r="46" spans="1:12" ht="12.75">
      <c r="A46" s="139" t="s">
        <v>234</v>
      </c>
      <c r="B46" s="140"/>
      <c r="C46" s="152" t="s">
        <v>289</v>
      </c>
      <c r="D46" s="153"/>
      <c r="E46" s="153"/>
      <c r="F46" s="153"/>
      <c r="G46" s="153"/>
      <c r="H46" s="153"/>
      <c r="I46" s="154"/>
      <c r="J46" s="10"/>
      <c r="K46" s="10"/>
      <c r="L46" s="10"/>
    </row>
    <row r="47" spans="1:12" ht="12.75">
      <c r="A47" s="84"/>
      <c r="B47" s="22"/>
      <c r="C47" s="21" t="s">
        <v>235</v>
      </c>
      <c r="D47" s="16"/>
      <c r="E47" s="16"/>
      <c r="F47" s="16"/>
      <c r="G47" s="16"/>
      <c r="H47" s="16"/>
      <c r="I47" s="85"/>
      <c r="J47" s="10"/>
      <c r="K47" s="10"/>
      <c r="L47" s="10"/>
    </row>
    <row r="48" spans="1:12" ht="12.75">
      <c r="A48" s="139" t="s">
        <v>236</v>
      </c>
      <c r="B48" s="140"/>
      <c r="C48" s="141" t="s">
        <v>290</v>
      </c>
      <c r="D48" s="135"/>
      <c r="E48" s="136"/>
      <c r="F48" s="16"/>
      <c r="G48" s="50" t="s">
        <v>237</v>
      </c>
      <c r="H48" s="141" t="s">
        <v>291</v>
      </c>
      <c r="I48" s="136"/>
      <c r="J48" s="10"/>
      <c r="K48" s="10"/>
      <c r="L48" s="10"/>
    </row>
    <row r="49" spans="1:12" ht="12.75">
      <c r="A49" s="84"/>
      <c r="B49" s="22"/>
      <c r="C49" s="21"/>
      <c r="D49" s="16"/>
      <c r="E49" s="16"/>
      <c r="F49" s="16"/>
      <c r="G49" s="16"/>
      <c r="H49" s="16"/>
      <c r="I49" s="85"/>
      <c r="J49" s="10"/>
      <c r="K49" s="10"/>
      <c r="L49" s="10"/>
    </row>
    <row r="50" spans="1:12" ht="12.75">
      <c r="A50" s="139" t="s">
        <v>223</v>
      </c>
      <c r="B50" s="140"/>
      <c r="C50" s="134" t="s">
        <v>284</v>
      </c>
      <c r="D50" s="135"/>
      <c r="E50" s="135"/>
      <c r="F50" s="135"/>
      <c r="G50" s="135"/>
      <c r="H50" s="135"/>
      <c r="I50" s="136"/>
      <c r="J50" s="10"/>
      <c r="K50" s="10"/>
      <c r="L50" s="10"/>
    </row>
    <row r="51" spans="1:12" ht="12.75">
      <c r="A51" s="84"/>
      <c r="B51" s="22"/>
      <c r="C51" s="16"/>
      <c r="D51" s="16"/>
      <c r="E51" s="16"/>
      <c r="F51" s="16"/>
      <c r="G51" s="16"/>
      <c r="H51" s="16"/>
      <c r="I51" s="85"/>
      <c r="J51" s="10"/>
      <c r="K51" s="10"/>
      <c r="L51" s="10"/>
    </row>
    <row r="52" spans="1:12" ht="12.75">
      <c r="A52" s="137" t="s">
        <v>238</v>
      </c>
      <c r="B52" s="138"/>
      <c r="C52" s="141" t="s">
        <v>294</v>
      </c>
      <c r="D52" s="135"/>
      <c r="E52" s="135"/>
      <c r="F52" s="135"/>
      <c r="G52" s="135"/>
      <c r="H52" s="135"/>
      <c r="I52" s="142"/>
      <c r="J52" s="10"/>
      <c r="K52" s="10"/>
      <c r="L52" s="10"/>
    </row>
    <row r="53" spans="1:12" ht="12.75">
      <c r="A53" s="98"/>
      <c r="B53" s="20"/>
      <c r="C53" s="143" t="s">
        <v>239</v>
      </c>
      <c r="D53" s="143"/>
      <c r="E53" s="143"/>
      <c r="F53" s="143"/>
      <c r="G53" s="143"/>
      <c r="H53" s="143"/>
      <c r="I53" s="99"/>
      <c r="J53" s="10"/>
      <c r="K53" s="10"/>
      <c r="L53" s="10"/>
    </row>
    <row r="54" spans="1:12" ht="12.75">
      <c r="A54" s="98"/>
      <c r="B54" s="20"/>
      <c r="C54" s="36"/>
      <c r="D54" s="36"/>
      <c r="E54" s="36"/>
      <c r="F54" s="36"/>
      <c r="G54" s="36"/>
      <c r="H54" s="36"/>
      <c r="I54" s="99"/>
      <c r="J54" s="10"/>
      <c r="K54" s="10"/>
      <c r="L54" s="10"/>
    </row>
    <row r="55" spans="1:12" ht="12.75">
      <c r="A55" s="98"/>
      <c r="B55" s="132" t="s">
        <v>240</v>
      </c>
      <c r="C55" s="133"/>
      <c r="D55" s="133"/>
      <c r="E55" s="133"/>
      <c r="F55" s="48"/>
      <c r="G55" s="48"/>
      <c r="H55" s="48"/>
      <c r="I55" s="100"/>
      <c r="J55" s="10"/>
      <c r="K55" s="10"/>
      <c r="L55" s="10"/>
    </row>
    <row r="56" spans="1:12" ht="12.75">
      <c r="A56" s="98"/>
      <c r="B56" s="126" t="s">
        <v>305</v>
      </c>
      <c r="C56" s="127"/>
      <c r="D56" s="127"/>
      <c r="E56" s="127"/>
      <c r="F56" s="126"/>
      <c r="G56" s="127"/>
      <c r="H56" s="127"/>
      <c r="I56" s="127"/>
      <c r="J56" s="10"/>
      <c r="K56" s="10"/>
      <c r="L56" s="10"/>
    </row>
    <row r="57" spans="1:12" ht="12.75">
      <c r="A57" s="98"/>
      <c r="B57" s="126" t="s">
        <v>299</v>
      </c>
      <c r="C57" s="127"/>
      <c r="D57" s="127"/>
      <c r="E57" s="127"/>
      <c r="F57" s="126"/>
      <c r="G57" s="127"/>
      <c r="H57" s="127"/>
      <c r="I57" s="127"/>
      <c r="J57" s="10"/>
      <c r="K57" s="10"/>
      <c r="L57" s="10"/>
    </row>
    <row r="58" spans="1:12" ht="12.75">
      <c r="A58" s="98"/>
      <c r="B58" s="126" t="s">
        <v>308</v>
      </c>
      <c r="C58" s="127"/>
      <c r="D58" s="127"/>
      <c r="E58" s="127"/>
      <c r="F58" s="126"/>
      <c r="G58" s="127"/>
      <c r="H58" s="127"/>
      <c r="I58" s="127"/>
      <c r="J58" s="10"/>
      <c r="K58" s="10"/>
      <c r="L58" s="10"/>
    </row>
    <row r="59" spans="1:12" ht="12.75">
      <c r="A59" s="98"/>
      <c r="B59" s="126" t="s">
        <v>306</v>
      </c>
      <c r="C59" s="128"/>
      <c r="D59" s="127"/>
      <c r="E59" s="127"/>
      <c r="F59" s="126"/>
      <c r="G59" s="128"/>
      <c r="H59" s="127"/>
      <c r="I59" s="127"/>
      <c r="J59" s="10"/>
      <c r="K59" s="10"/>
      <c r="L59" s="10"/>
    </row>
    <row r="60" spans="1:12" ht="12.75">
      <c r="A60" s="98"/>
      <c r="B60" s="126" t="s">
        <v>307</v>
      </c>
      <c r="C60" s="129"/>
      <c r="D60" s="127"/>
      <c r="E60" s="127"/>
      <c r="F60" s="126"/>
      <c r="G60" s="129"/>
      <c r="H60" s="127"/>
      <c r="I60" s="127"/>
      <c r="J60" s="10"/>
      <c r="K60" s="10"/>
      <c r="L60" s="10"/>
    </row>
    <row r="61" spans="1:12" ht="12.75">
      <c r="A61" s="98"/>
      <c r="B61" s="126"/>
      <c r="C61" s="129"/>
      <c r="D61" s="127"/>
      <c r="E61" s="127"/>
      <c r="F61" s="126"/>
      <c r="G61" s="129"/>
      <c r="H61" s="127"/>
      <c r="I61" s="127"/>
      <c r="J61" s="10"/>
      <c r="K61" s="10"/>
      <c r="L61" s="10"/>
    </row>
    <row r="62" spans="1:12" ht="13.5" thickBot="1">
      <c r="A62" s="101" t="s">
        <v>241</v>
      </c>
      <c r="B62" s="16"/>
      <c r="C62" s="16"/>
      <c r="D62" s="16"/>
      <c r="E62" s="16"/>
      <c r="F62" s="16"/>
      <c r="G62" s="37"/>
      <c r="H62" s="38"/>
      <c r="I62" s="102"/>
      <c r="J62" s="10"/>
      <c r="K62" s="10"/>
      <c r="L62" s="10"/>
    </row>
    <row r="63" spans="1:12" ht="12.75">
      <c r="A63" s="81"/>
      <c r="B63" s="16"/>
      <c r="C63" s="16"/>
      <c r="D63" s="16"/>
      <c r="E63" s="20" t="s">
        <v>242</v>
      </c>
      <c r="F63" s="33"/>
      <c r="G63" s="144" t="s">
        <v>243</v>
      </c>
      <c r="H63" s="145"/>
      <c r="I63" s="146"/>
      <c r="J63" s="10"/>
      <c r="K63" s="10"/>
      <c r="L63" s="10"/>
    </row>
    <row r="64" spans="1:12" ht="12.75">
      <c r="A64" s="103"/>
      <c r="B64" s="104"/>
      <c r="C64" s="105"/>
      <c r="D64" s="105"/>
      <c r="E64" s="105"/>
      <c r="F64" s="105"/>
      <c r="G64" s="130"/>
      <c r="H64" s="131"/>
      <c r="I64" s="106"/>
      <c r="J64" s="10"/>
      <c r="K64" s="10"/>
      <c r="L64" s="10"/>
    </row>
  </sheetData>
  <sheetProtection/>
  <mergeCells count="69">
    <mergeCell ref="A8:B8"/>
    <mergeCell ref="C8:D8"/>
    <mergeCell ref="A10:B11"/>
    <mergeCell ref="C10:D10"/>
    <mergeCell ref="A12:B12"/>
    <mergeCell ref="A14:B14"/>
    <mergeCell ref="C20:I20"/>
    <mergeCell ref="G26:H26"/>
    <mergeCell ref="D22:F22"/>
    <mergeCell ref="A22:B22"/>
    <mergeCell ref="A2:D2"/>
    <mergeCell ref="A4:I4"/>
    <mergeCell ref="A6:B6"/>
    <mergeCell ref="C6:D6"/>
    <mergeCell ref="C12:I12"/>
    <mergeCell ref="F14:I14"/>
    <mergeCell ref="A30:D30"/>
    <mergeCell ref="H30:I30"/>
    <mergeCell ref="A18:B18"/>
    <mergeCell ref="A32:D32"/>
    <mergeCell ref="C14:D14"/>
    <mergeCell ref="A20:B20"/>
    <mergeCell ref="D31:G31"/>
    <mergeCell ref="G22:H22"/>
    <mergeCell ref="H32:I32"/>
    <mergeCell ref="H28:I28"/>
    <mergeCell ref="A1:C1"/>
    <mergeCell ref="D24:G24"/>
    <mergeCell ref="E30:G30"/>
    <mergeCell ref="A28:D28"/>
    <mergeCell ref="E28:G28"/>
    <mergeCell ref="C18:I18"/>
    <mergeCell ref="A24:B24"/>
    <mergeCell ref="A16:B16"/>
    <mergeCell ref="C16:I16"/>
    <mergeCell ref="A26:B26"/>
    <mergeCell ref="A34:D34"/>
    <mergeCell ref="E34:G34"/>
    <mergeCell ref="H34:I34"/>
    <mergeCell ref="A36:D36"/>
    <mergeCell ref="C37:D37"/>
    <mergeCell ref="F37:G37"/>
    <mergeCell ref="A46:B46"/>
    <mergeCell ref="C46:I46"/>
    <mergeCell ref="H48:I48"/>
    <mergeCell ref="C44:D44"/>
    <mergeCell ref="F44:I44"/>
    <mergeCell ref="A48:B48"/>
    <mergeCell ref="C48:E48"/>
    <mergeCell ref="C45:D45"/>
    <mergeCell ref="F45:G45"/>
    <mergeCell ref="E32:G32"/>
    <mergeCell ref="E36:G36"/>
    <mergeCell ref="H36:I36"/>
    <mergeCell ref="A40:D40"/>
    <mergeCell ref="A44:B44"/>
    <mergeCell ref="H38:I38"/>
    <mergeCell ref="A38:D38"/>
    <mergeCell ref="E38:G38"/>
    <mergeCell ref="E40:G40"/>
    <mergeCell ref="H40:I40"/>
    <mergeCell ref="G64:H64"/>
    <mergeCell ref="B55:E55"/>
    <mergeCell ref="C50:I50"/>
    <mergeCell ref="A52:B52"/>
    <mergeCell ref="A50:B50"/>
    <mergeCell ref="C52:I52"/>
    <mergeCell ref="C53:H53"/>
    <mergeCell ref="G63:I63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  <ignoredErrors>
    <ignoredError sqref="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6"/>
  <sheetViews>
    <sheetView view="pageBreakPreview" zoomScale="110" zoomScaleSheetLayoutView="110" zoomScalePageLayoutView="0" workbookViewId="0" topLeftCell="A1">
      <selection activeCell="M123" sqref="M123"/>
    </sheetView>
  </sheetViews>
  <sheetFormatPr defaultColWidth="9.140625" defaultRowHeight="12.75"/>
  <cols>
    <col min="1" max="9" width="9.140625" style="51" customWidth="1"/>
    <col min="10" max="10" width="11.28125" style="51" customWidth="1"/>
    <col min="11" max="11" width="11.28125" style="65" customWidth="1"/>
    <col min="12" max="12" width="14.140625" style="51" bestFit="1" customWidth="1"/>
    <col min="13" max="14" width="15.140625" style="51" bestFit="1" customWidth="1"/>
    <col min="15" max="16384" width="9.140625" style="51" customWidth="1"/>
  </cols>
  <sheetData>
    <row r="1" spans="1:11" ht="12.75" customHeight="1">
      <c r="A1" s="190" t="s">
        <v>127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302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>
      <c r="A3" s="192" t="s">
        <v>292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1" ht="42" customHeight="1">
      <c r="A4" s="195" t="s">
        <v>50</v>
      </c>
      <c r="B4" s="196"/>
      <c r="C4" s="196"/>
      <c r="D4" s="196"/>
      <c r="E4" s="196"/>
      <c r="F4" s="196"/>
      <c r="G4" s="196"/>
      <c r="H4" s="197"/>
      <c r="I4" s="56" t="s">
        <v>244</v>
      </c>
      <c r="J4" s="57" t="s">
        <v>296</v>
      </c>
      <c r="K4" s="57" t="s">
        <v>297</v>
      </c>
    </row>
    <row r="5" spans="1:11" ht="12.75">
      <c r="A5" s="201">
        <v>1</v>
      </c>
      <c r="B5" s="201"/>
      <c r="C5" s="201"/>
      <c r="D5" s="201"/>
      <c r="E5" s="201"/>
      <c r="F5" s="201"/>
      <c r="G5" s="201"/>
      <c r="H5" s="201"/>
      <c r="I5" s="55">
        <v>2</v>
      </c>
      <c r="J5" s="54">
        <v>3</v>
      </c>
      <c r="K5" s="54">
        <v>4</v>
      </c>
    </row>
    <row r="6" spans="1:11" ht="12.75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200"/>
    </row>
    <row r="7" spans="1:11" ht="12.75">
      <c r="A7" s="202" t="s">
        <v>51</v>
      </c>
      <c r="B7" s="203"/>
      <c r="C7" s="203"/>
      <c r="D7" s="203"/>
      <c r="E7" s="203"/>
      <c r="F7" s="203"/>
      <c r="G7" s="203"/>
      <c r="H7" s="204"/>
      <c r="I7" s="3">
        <v>1</v>
      </c>
      <c r="J7" s="6"/>
      <c r="K7" s="6"/>
    </row>
    <row r="8" spans="1:11" ht="12.75">
      <c r="A8" s="205" t="s">
        <v>8</v>
      </c>
      <c r="B8" s="206"/>
      <c r="C8" s="206"/>
      <c r="D8" s="206"/>
      <c r="E8" s="206"/>
      <c r="F8" s="206"/>
      <c r="G8" s="206"/>
      <c r="H8" s="207"/>
      <c r="I8" s="1">
        <v>2</v>
      </c>
      <c r="J8" s="121">
        <f>J9+J16+J26+J35+J39</f>
        <v>749062183</v>
      </c>
      <c r="K8" s="121">
        <f>K9+K16+K26+K35+K39</f>
        <v>413051870</v>
      </c>
    </row>
    <row r="9" spans="1:11" ht="12.75">
      <c r="A9" s="187" t="s">
        <v>171</v>
      </c>
      <c r="B9" s="188"/>
      <c r="C9" s="188"/>
      <c r="D9" s="188"/>
      <c r="E9" s="188"/>
      <c r="F9" s="188"/>
      <c r="G9" s="188"/>
      <c r="H9" s="189"/>
      <c r="I9" s="1">
        <v>3</v>
      </c>
      <c r="J9" s="121">
        <f>SUM(J10:J15)</f>
        <v>0</v>
      </c>
      <c r="K9" s="121">
        <f>SUM(K10:K15)</f>
        <v>0</v>
      </c>
    </row>
    <row r="10" spans="1:11" ht="12.75">
      <c r="A10" s="187" t="s">
        <v>99</v>
      </c>
      <c r="B10" s="188"/>
      <c r="C10" s="188"/>
      <c r="D10" s="188"/>
      <c r="E10" s="188"/>
      <c r="F10" s="188"/>
      <c r="G10" s="188"/>
      <c r="H10" s="189"/>
      <c r="I10" s="1">
        <v>4</v>
      </c>
      <c r="J10" s="7"/>
      <c r="K10" s="7"/>
    </row>
    <row r="11" spans="1:11" ht="12.75">
      <c r="A11" s="187" t="s">
        <v>9</v>
      </c>
      <c r="B11" s="188"/>
      <c r="C11" s="188"/>
      <c r="D11" s="188"/>
      <c r="E11" s="188"/>
      <c r="F11" s="188"/>
      <c r="G11" s="188"/>
      <c r="H11" s="189"/>
      <c r="I11" s="1">
        <v>5</v>
      </c>
      <c r="J11" s="7"/>
      <c r="K11" s="7"/>
    </row>
    <row r="12" spans="1:11" ht="12.75">
      <c r="A12" s="187" t="s">
        <v>100</v>
      </c>
      <c r="B12" s="188"/>
      <c r="C12" s="188"/>
      <c r="D12" s="188"/>
      <c r="E12" s="188"/>
      <c r="F12" s="188"/>
      <c r="G12" s="188"/>
      <c r="H12" s="189"/>
      <c r="I12" s="1">
        <v>6</v>
      </c>
      <c r="J12" s="7"/>
      <c r="K12" s="7"/>
    </row>
    <row r="13" spans="1:11" ht="12.75">
      <c r="A13" s="187" t="s">
        <v>174</v>
      </c>
      <c r="B13" s="188"/>
      <c r="C13" s="188"/>
      <c r="D13" s="188"/>
      <c r="E13" s="188"/>
      <c r="F13" s="188"/>
      <c r="G13" s="188"/>
      <c r="H13" s="189"/>
      <c r="I13" s="1">
        <v>7</v>
      </c>
      <c r="J13" s="7"/>
      <c r="K13" s="7"/>
    </row>
    <row r="14" spans="1:11" ht="12.75">
      <c r="A14" s="187" t="s">
        <v>175</v>
      </c>
      <c r="B14" s="188"/>
      <c r="C14" s="188"/>
      <c r="D14" s="188"/>
      <c r="E14" s="188"/>
      <c r="F14" s="188"/>
      <c r="G14" s="188"/>
      <c r="H14" s="189"/>
      <c r="I14" s="1">
        <v>8</v>
      </c>
      <c r="J14" s="7"/>
      <c r="K14" s="7"/>
    </row>
    <row r="15" spans="1:11" ht="12.75">
      <c r="A15" s="187" t="s">
        <v>176</v>
      </c>
      <c r="B15" s="188"/>
      <c r="C15" s="188"/>
      <c r="D15" s="188"/>
      <c r="E15" s="188"/>
      <c r="F15" s="188"/>
      <c r="G15" s="188"/>
      <c r="H15" s="189"/>
      <c r="I15" s="1">
        <v>9</v>
      </c>
      <c r="J15" s="7"/>
      <c r="K15" s="7"/>
    </row>
    <row r="16" spans="1:11" ht="12.75">
      <c r="A16" s="187" t="s">
        <v>172</v>
      </c>
      <c r="B16" s="188"/>
      <c r="C16" s="188"/>
      <c r="D16" s="188"/>
      <c r="E16" s="188"/>
      <c r="F16" s="188"/>
      <c r="G16" s="188"/>
      <c r="H16" s="189"/>
      <c r="I16" s="1">
        <v>10</v>
      </c>
      <c r="J16" s="121">
        <f>SUM(J17:J25)</f>
        <v>193041497</v>
      </c>
      <c r="K16" s="121">
        <f>SUM(K17:K25)</f>
        <v>112420916</v>
      </c>
    </row>
    <row r="17" spans="1:11" ht="12.75">
      <c r="A17" s="187" t="s">
        <v>177</v>
      </c>
      <c r="B17" s="188"/>
      <c r="C17" s="188"/>
      <c r="D17" s="188"/>
      <c r="E17" s="188"/>
      <c r="F17" s="188"/>
      <c r="G17" s="188"/>
      <c r="H17" s="189"/>
      <c r="I17" s="1">
        <v>11</v>
      </c>
      <c r="J17" s="7">
        <v>13239194</v>
      </c>
      <c r="K17" s="7">
        <v>13239194</v>
      </c>
    </row>
    <row r="18" spans="1:11" ht="12.75">
      <c r="A18" s="187" t="s">
        <v>213</v>
      </c>
      <c r="B18" s="188"/>
      <c r="C18" s="188"/>
      <c r="D18" s="188"/>
      <c r="E18" s="188"/>
      <c r="F18" s="188"/>
      <c r="G18" s="188"/>
      <c r="H18" s="189"/>
      <c r="I18" s="1">
        <v>12</v>
      </c>
      <c r="J18" s="7">
        <v>72553372</v>
      </c>
      <c r="K18" s="7">
        <v>51767529</v>
      </c>
    </row>
    <row r="19" spans="1:11" ht="12.75">
      <c r="A19" s="187" t="s">
        <v>178</v>
      </c>
      <c r="B19" s="188"/>
      <c r="C19" s="188"/>
      <c r="D19" s="188"/>
      <c r="E19" s="188"/>
      <c r="F19" s="188"/>
      <c r="G19" s="188"/>
      <c r="H19" s="189"/>
      <c r="I19" s="1">
        <v>13</v>
      </c>
      <c r="J19" s="7">
        <v>76113</v>
      </c>
      <c r="K19" s="7">
        <v>88481</v>
      </c>
    </row>
    <row r="20" spans="1:11" ht="12.75">
      <c r="A20" s="187" t="s">
        <v>21</v>
      </c>
      <c r="B20" s="188"/>
      <c r="C20" s="188"/>
      <c r="D20" s="188"/>
      <c r="E20" s="188"/>
      <c r="F20" s="188"/>
      <c r="G20" s="188"/>
      <c r="H20" s="189"/>
      <c r="I20" s="1">
        <v>14</v>
      </c>
      <c r="J20" s="7">
        <v>21590</v>
      </c>
      <c r="K20" s="7">
        <v>10942</v>
      </c>
    </row>
    <row r="21" spans="1:11" ht="12.75">
      <c r="A21" s="187" t="s">
        <v>22</v>
      </c>
      <c r="B21" s="188"/>
      <c r="C21" s="188"/>
      <c r="D21" s="188"/>
      <c r="E21" s="188"/>
      <c r="F21" s="188"/>
      <c r="G21" s="188"/>
      <c r="H21" s="189"/>
      <c r="I21" s="1">
        <v>15</v>
      </c>
      <c r="J21" s="7"/>
      <c r="K21" s="7">
        <v>0</v>
      </c>
    </row>
    <row r="22" spans="1:11" ht="12.75">
      <c r="A22" s="187" t="s">
        <v>63</v>
      </c>
      <c r="B22" s="188"/>
      <c r="C22" s="188"/>
      <c r="D22" s="188"/>
      <c r="E22" s="188"/>
      <c r="F22" s="188"/>
      <c r="G22" s="188"/>
      <c r="H22" s="189"/>
      <c r="I22" s="1">
        <v>16</v>
      </c>
      <c r="J22" s="7"/>
      <c r="K22" s="7">
        <v>0</v>
      </c>
    </row>
    <row r="23" spans="1:11" ht="12.75">
      <c r="A23" s="187" t="s">
        <v>64</v>
      </c>
      <c r="B23" s="188"/>
      <c r="C23" s="188"/>
      <c r="D23" s="188"/>
      <c r="E23" s="188"/>
      <c r="F23" s="188"/>
      <c r="G23" s="188"/>
      <c r="H23" s="189"/>
      <c r="I23" s="1">
        <v>17</v>
      </c>
      <c r="J23" s="7"/>
      <c r="K23" s="7">
        <v>0</v>
      </c>
    </row>
    <row r="24" spans="1:11" ht="12.75">
      <c r="A24" s="187" t="s">
        <v>65</v>
      </c>
      <c r="B24" s="188"/>
      <c r="C24" s="188"/>
      <c r="D24" s="188"/>
      <c r="E24" s="188"/>
      <c r="F24" s="188"/>
      <c r="G24" s="188"/>
      <c r="H24" s="189"/>
      <c r="I24" s="1">
        <v>18</v>
      </c>
      <c r="J24" s="7">
        <v>34796</v>
      </c>
      <c r="K24" s="7">
        <v>28796</v>
      </c>
    </row>
    <row r="25" spans="1:11" ht="12.75">
      <c r="A25" s="187" t="s">
        <v>66</v>
      </c>
      <c r="B25" s="188"/>
      <c r="C25" s="188"/>
      <c r="D25" s="188"/>
      <c r="E25" s="188"/>
      <c r="F25" s="188"/>
      <c r="G25" s="188"/>
      <c r="H25" s="189"/>
      <c r="I25" s="1">
        <v>19</v>
      </c>
      <c r="J25" s="7">
        <v>107116432</v>
      </c>
      <c r="K25" s="7">
        <v>47285974</v>
      </c>
    </row>
    <row r="26" spans="1:14" ht="12.75">
      <c r="A26" s="187" t="s">
        <v>159</v>
      </c>
      <c r="B26" s="188"/>
      <c r="C26" s="188"/>
      <c r="D26" s="188"/>
      <c r="E26" s="188"/>
      <c r="F26" s="188"/>
      <c r="G26" s="188"/>
      <c r="H26" s="189"/>
      <c r="I26" s="1">
        <v>20</v>
      </c>
      <c r="J26" s="121">
        <f>SUM(J27:J34)</f>
        <v>556020686</v>
      </c>
      <c r="K26" s="121">
        <f>SUM(K27:K34)</f>
        <v>94224947</v>
      </c>
      <c r="N26" s="114"/>
    </row>
    <row r="27" spans="1:11" ht="12.75">
      <c r="A27" s="187" t="s">
        <v>67</v>
      </c>
      <c r="B27" s="188"/>
      <c r="C27" s="188"/>
      <c r="D27" s="188"/>
      <c r="E27" s="188"/>
      <c r="F27" s="188"/>
      <c r="G27" s="188"/>
      <c r="H27" s="189"/>
      <c r="I27" s="1">
        <v>21</v>
      </c>
      <c r="J27" s="7">
        <v>521256551</v>
      </c>
      <c r="K27" s="7">
        <v>88358060</v>
      </c>
    </row>
    <row r="28" spans="1:13" ht="12.75">
      <c r="A28" s="187" t="s">
        <v>68</v>
      </c>
      <c r="B28" s="188"/>
      <c r="C28" s="188"/>
      <c r="D28" s="188"/>
      <c r="E28" s="188"/>
      <c r="F28" s="188"/>
      <c r="G28" s="188"/>
      <c r="H28" s="189"/>
      <c r="I28" s="1">
        <v>22</v>
      </c>
      <c r="J28" s="7">
        <v>5817898</v>
      </c>
      <c r="K28" s="7">
        <v>0</v>
      </c>
      <c r="M28" s="114"/>
    </row>
    <row r="29" spans="1:11" ht="12.75">
      <c r="A29" s="187" t="s">
        <v>69</v>
      </c>
      <c r="B29" s="188"/>
      <c r="C29" s="188"/>
      <c r="D29" s="188"/>
      <c r="E29" s="188"/>
      <c r="F29" s="188"/>
      <c r="G29" s="188"/>
      <c r="H29" s="189"/>
      <c r="I29" s="1">
        <v>23</v>
      </c>
      <c r="J29" s="7">
        <v>26934953</v>
      </c>
      <c r="K29" s="7">
        <v>0</v>
      </c>
    </row>
    <row r="30" spans="1:13" ht="12.75">
      <c r="A30" s="187" t="s">
        <v>74</v>
      </c>
      <c r="B30" s="188"/>
      <c r="C30" s="188"/>
      <c r="D30" s="188"/>
      <c r="E30" s="188"/>
      <c r="F30" s="188"/>
      <c r="G30" s="188"/>
      <c r="H30" s="189"/>
      <c r="I30" s="1">
        <v>24</v>
      </c>
      <c r="J30" s="7"/>
      <c r="K30" s="7">
        <v>0</v>
      </c>
      <c r="M30" s="114"/>
    </row>
    <row r="31" spans="1:13" ht="12.75">
      <c r="A31" s="187" t="s">
        <v>75</v>
      </c>
      <c r="B31" s="188"/>
      <c r="C31" s="188"/>
      <c r="D31" s="188"/>
      <c r="E31" s="188"/>
      <c r="F31" s="188"/>
      <c r="G31" s="188"/>
      <c r="H31" s="189"/>
      <c r="I31" s="1">
        <v>25</v>
      </c>
      <c r="J31" s="7">
        <v>27745</v>
      </c>
      <c r="K31" s="7">
        <v>0</v>
      </c>
      <c r="M31" s="114"/>
    </row>
    <row r="32" spans="1:11" ht="12.75">
      <c r="A32" s="187" t="s">
        <v>76</v>
      </c>
      <c r="B32" s="188"/>
      <c r="C32" s="188"/>
      <c r="D32" s="188"/>
      <c r="E32" s="188"/>
      <c r="F32" s="188"/>
      <c r="G32" s="188"/>
      <c r="H32" s="189"/>
      <c r="I32" s="1">
        <v>26</v>
      </c>
      <c r="J32" s="7">
        <v>1938683</v>
      </c>
      <c r="K32" s="7">
        <v>3883520</v>
      </c>
    </row>
    <row r="33" spans="1:13" ht="12.75">
      <c r="A33" s="187" t="s">
        <v>70</v>
      </c>
      <c r="B33" s="188"/>
      <c r="C33" s="188"/>
      <c r="D33" s="188"/>
      <c r="E33" s="188"/>
      <c r="F33" s="188"/>
      <c r="G33" s="188"/>
      <c r="H33" s="189"/>
      <c r="I33" s="1">
        <v>27</v>
      </c>
      <c r="J33" s="7"/>
      <c r="K33" s="7">
        <v>1946511</v>
      </c>
      <c r="M33" s="114"/>
    </row>
    <row r="34" spans="1:13" ht="12.75">
      <c r="A34" s="187" t="s">
        <v>152</v>
      </c>
      <c r="B34" s="188"/>
      <c r="C34" s="188"/>
      <c r="D34" s="188"/>
      <c r="E34" s="188"/>
      <c r="F34" s="188"/>
      <c r="G34" s="188"/>
      <c r="H34" s="189"/>
      <c r="I34" s="1">
        <v>28</v>
      </c>
      <c r="J34" s="7">
        <v>44856</v>
      </c>
      <c r="K34" s="7">
        <v>36856</v>
      </c>
      <c r="M34" s="114"/>
    </row>
    <row r="35" spans="1:11" ht="12.75">
      <c r="A35" s="187" t="s">
        <v>153</v>
      </c>
      <c r="B35" s="188"/>
      <c r="C35" s="188"/>
      <c r="D35" s="188"/>
      <c r="E35" s="188"/>
      <c r="F35" s="188"/>
      <c r="G35" s="188"/>
      <c r="H35" s="189"/>
      <c r="I35" s="1">
        <v>29</v>
      </c>
      <c r="J35" s="121">
        <f>SUM(J36:J38)</f>
        <v>0</v>
      </c>
      <c r="K35" s="121">
        <f>SUM(K36:K38)</f>
        <v>206406007</v>
      </c>
    </row>
    <row r="36" spans="1:13" ht="12.75">
      <c r="A36" s="187" t="s">
        <v>71</v>
      </c>
      <c r="B36" s="188"/>
      <c r="C36" s="188"/>
      <c r="D36" s="188"/>
      <c r="E36" s="188"/>
      <c r="F36" s="188"/>
      <c r="G36" s="188"/>
      <c r="H36" s="189"/>
      <c r="I36" s="1">
        <v>30</v>
      </c>
      <c r="J36" s="7"/>
      <c r="K36" s="7">
        <v>206055819</v>
      </c>
      <c r="M36" s="118"/>
    </row>
    <row r="37" spans="1:11" ht="12.75">
      <c r="A37" s="187" t="s">
        <v>72</v>
      </c>
      <c r="B37" s="188"/>
      <c r="C37" s="188"/>
      <c r="D37" s="188"/>
      <c r="E37" s="188"/>
      <c r="F37" s="188"/>
      <c r="G37" s="188"/>
      <c r="H37" s="189"/>
      <c r="I37" s="1">
        <v>31</v>
      </c>
      <c r="J37" s="7"/>
      <c r="K37" s="7"/>
    </row>
    <row r="38" spans="1:11" ht="12.75">
      <c r="A38" s="187" t="s">
        <v>73</v>
      </c>
      <c r="B38" s="188"/>
      <c r="C38" s="188"/>
      <c r="D38" s="188"/>
      <c r="E38" s="188"/>
      <c r="F38" s="188"/>
      <c r="G38" s="188"/>
      <c r="H38" s="189"/>
      <c r="I38" s="1">
        <v>32</v>
      </c>
      <c r="J38" s="7"/>
      <c r="K38" s="7">
        <v>350188</v>
      </c>
    </row>
    <row r="39" spans="1:11" ht="12.75">
      <c r="A39" s="187" t="s">
        <v>154</v>
      </c>
      <c r="B39" s="188"/>
      <c r="C39" s="188"/>
      <c r="D39" s="188"/>
      <c r="E39" s="188"/>
      <c r="F39" s="188"/>
      <c r="G39" s="188"/>
      <c r="H39" s="189"/>
      <c r="I39" s="1">
        <v>33</v>
      </c>
      <c r="J39" s="7"/>
      <c r="K39" s="7"/>
    </row>
    <row r="40" spans="1:11" ht="12.75">
      <c r="A40" s="205" t="s">
        <v>206</v>
      </c>
      <c r="B40" s="206"/>
      <c r="C40" s="206"/>
      <c r="D40" s="206"/>
      <c r="E40" s="206"/>
      <c r="F40" s="206"/>
      <c r="G40" s="206"/>
      <c r="H40" s="207"/>
      <c r="I40" s="1">
        <v>34</v>
      </c>
      <c r="J40" s="121">
        <f>J41+J49+J56+J64</f>
        <v>260885001</v>
      </c>
      <c r="K40" s="121">
        <f>K41+K49+K56+K64</f>
        <v>324696920</v>
      </c>
    </row>
    <row r="41" spans="1:12" ht="12.75">
      <c r="A41" s="187" t="s">
        <v>91</v>
      </c>
      <c r="B41" s="188"/>
      <c r="C41" s="188"/>
      <c r="D41" s="188"/>
      <c r="E41" s="188"/>
      <c r="F41" s="188"/>
      <c r="G41" s="188"/>
      <c r="H41" s="189"/>
      <c r="I41" s="1">
        <v>35</v>
      </c>
      <c r="J41" s="121">
        <f>SUM(J42:J48)</f>
        <v>196917187</v>
      </c>
      <c r="K41" s="121">
        <f>SUM(K42:K48)</f>
        <v>77593632</v>
      </c>
      <c r="L41" s="114"/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1">
        <v>36</v>
      </c>
      <c r="J42" s="7">
        <v>124838</v>
      </c>
      <c r="K42" s="7">
        <v>13278</v>
      </c>
    </row>
    <row r="43" spans="1:11" ht="12.75">
      <c r="A43" s="187" t="s">
        <v>104</v>
      </c>
      <c r="B43" s="188"/>
      <c r="C43" s="188"/>
      <c r="D43" s="188"/>
      <c r="E43" s="188"/>
      <c r="F43" s="188"/>
      <c r="G43" s="188"/>
      <c r="H43" s="189"/>
      <c r="I43" s="1">
        <v>37</v>
      </c>
      <c r="J43" s="7">
        <v>17341885</v>
      </c>
      <c r="K43" s="7">
        <v>11359780</v>
      </c>
    </row>
    <row r="44" spans="1:11" ht="12.75">
      <c r="A44" s="187" t="s">
        <v>77</v>
      </c>
      <c r="B44" s="188"/>
      <c r="C44" s="188"/>
      <c r="D44" s="188"/>
      <c r="E44" s="188"/>
      <c r="F44" s="188"/>
      <c r="G44" s="188"/>
      <c r="H44" s="189"/>
      <c r="I44" s="1">
        <v>38</v>
      </c>
      <c r="J44" s="7">
        <v>179450464</v>
      </c>
      <c r="K44" s="7">
        <v>66220574</v>
      </c>
    </row>
    <row r="45" spans="1:11" ht="12.75">
      <c r="A45" s="187" t="s">
        <v>78</v>
      </c>
      <c r="B45" s="188"/>
      <c r="C45" s="188"/>
      <c r="D45" s="188"/>
      <c r="E45" s="188"/>
      <c r="F45" s="188"/>
      <c r="G45" s="188"/>
      <c r="H45" s="189"/>
      <c r="I45" s="1">
        <v>39</v>
      </c>
      <c r="J45" s="7"/>
      <c r="K45" s="7"/>
    </row>
    <row r="46" spans="1:11" ht="12.75">
      <c r="A46" s="187" t="s">
        <v>79</v>
      </c>
      <c r="B46" s="188"/>
      <c r="C46" s="188"/>
      <c r="D46" s="188"/>
      <c r="E46" s="188"/>
      <c r="F46" s="188"/>
      <c r="G46" s="188"/>
      <c r="H46" s="189"/>
      <c r="I46" s="1">
        <v>40</v>
      </c>
      <c r="J46" s="7"/>
      <c r="K46" s="7"/>
    </row>
    <row r="47" spans="1:11" ht="12.75">
      <c r="A47" s="187" t="s">
        <v>80</v>
      </c>
      <c r="B47" s="188"/>
      <c r="C47" s="188"/>
      <c r="D47" s="188"/>
      <c r="E47" s="188"/>
      <c r="F47" s="188"/>
      <c r="G47" s="188"/>
      <c r="H47" s="189"/>
      <c r="I47" s="1">
        <v>41</v>
      </c>
      <c r="J47" s="7"/>
      <c r="K47" s="7"/>
    </row>
    <row r="48" spans="1:11" ht="12.75">
      <c r="A48" s="187" t="s">
        <v>81</v>
      </c>
      <c r="B48" s="188"/>
      <c r="C48" s="188"/>
      <c r="D48" s="188"/>
      <c r="E48" s="188"/>
      <c r="F48" s="188"/>
      <c r="G48" s="188"/>
      <c r="H48" s="189"/>
      <c r="I48" s="1">
        <v>42</v>
      </c>
      <c r="J48" s="7"/>
      <c r="K48" s="7"/>
    </row>
    <row r="49" spans="1:14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1">
        <v>43</v>
      </c>
      <c r="J49" s="121">
        <f>SUM(J50:J55)</f>
        <v>56674644</v>
      </c>
      <c r="K49" s="121">
        <f>SUM(K50:K55)</f>
        <v>36624724</v>
      </c>
      <c r="N49" s="114"/>
    </row>
    <row r="50" spans="1:13" ht="12.75">
      <c r="A50" s="187" t="s">
        <v>166</v>
      </c>
      <c r="B50" s="188"/>
      <c r="C50" s="188"/>
      <c r="D50" s="188"/>
      <c r="E50" s="188"/>
      <c r="F50" s="188"/>
      <c r="G50" s="188"/>
      <c r="H50" s="189"/>
      <c r="I50" s="1">
        <v>44</v>
      </c>
      <c r="J50" s="7">
        <v>4412305</v>
      </c>
      <c r="K50" s="7">
        <v>2086200</v>
      </c>
      <c r="M50" s="114"/>
    </row>
    <row r="51" spans="1:14" ht="12.75">
      <c r="A51" s="187" t="s">
        <v>167</v>
      </c>
      <c r="B51" s="188"/>
      <c r="C51" s="188"/>
      <c r="D51" s="188"/>
      <c r="E51" s="188"/>
      <c r="F51" s="188"/>
      <c r="G51" s="188"/>
      <c r="H51" s="189"/>
      <c r="I51" s="1">
        <v>45</v>
      </c>
      <c r="J51" s="7">
        <v>17306837</v>
      </c>
      <c r="K51" s="7">
        <v>8122054</v>
      </c>
      <c r="M51" s="118"/>
      <c r="N51" s="118"/>
    </row>
    <row r="52" spans="1:13" ht="12.75">
      <c r="A52" s="187" t="s">
        <v>168</v>
      </c>
      <c r="B52" s="188"/>
      <c r="C52" s="188"/>
      <c r="D52" s="188"/>
      <c r="E52" s="188"/>
      <c r="F52" s="188"/>
      <c r="G52" s="188"/>
      <c r="H52" s="189"/>
      <c r="I52" s="1">
        <v>46</v>
      </c>
      <c r="J52" s="7"/>
      <c r="K52" s="7">
        <v>0</v>
      </c>
      <c r="M52" s="118"/>
    </row>
    <row r="53" spans="1:11" ht="12.75">
      <c r="A53" s="187" t="s">
        <v>169</v>
      </c>
      <c r="B53" s="188"/>
      <c r="C53" s="188"/>
      <c r="D53" s="188"/>
      <c r="E53" s="188"/>
      <c r="F53" s="188"/>
      <c r="G53" s="188"/>
      <c r="H53" s="189"/>
      <c r="I53" s="1">
        <v>47</v>
      </c>
      <c r="J53" s="7">
        <v>73465</v>
      </c>
      <c r="K53" s="7">
        <v>307786</v>
      </c>
    </row>
    <row r="54" spans="1:13" ht="12.75">
      <c r="A54" s="187" t="s">
        <v>5</v>
      </c>
      <c r="B54" s="188"/>
      <c r="C54" s="188"/>
      <c r="D54" s="188"/>
      <c r="E54" s="188"/>
      <c r="F54" s="188"/>
      <c r="G54" s="188"/>
      <c r="H54" s="189"/>
      <c r="I54" s="1">
        <v>48</v>
      </c>
      <c r="J54" s="7">
        <v>2199985</v>
      </c>
      <c r="K54" s="7">
        <v>295861</v>
      </c>
      <c r="L54" s="114"/>
      <c r="M54" s="114"/>
    </row>
    <row r="55" spans="1:12" ht="12.75">
      <c r="A55" s="187" t="s">
        <v>6</v>
      </c>
      <c r="B55" s="188"/>
      <c r="C55" s="188"/>
      <c r="D55" s="188"/>
      <c r="E55" s="188"/>
      <c r="F55" s="188"/>
      <c r="G55" s="188"/>
      <c r="H55" s="189"/>
      <c r="I55" s="1">
        <v>49</v>
      </c>
      <c r="J55" s="7">
        <v>32682052</v>
      </c>
      <c r="K55" s="7">
        <v>25812823</v>
      </c>
      <c r="L55" s="114"/>
    </row>
    <row r="56" spans="1:12" ht="12.75">
      <c r="A56" s="187" t="s">
        <v>93</v>
      </c>
      <c r="B56" s="188"/>
      <c r="C56" s="188"/>
      <c r="D56" s="188"/>
      <c r="E56" s="188"/>
      <c r="F56" s="188"/>
      <c r="G56" s="188"/>
      <c r="H56" s="189"/>
      <c r="I56" s="1">
        <v>50</v>
      </c>
      <c r="J56" s="121">
        <f>SUM(J57:J63)</f>
        <v>3982162</v>
      </c>
      <c r="K56" s="121">
        <f>SUM(K57:K63)</f>
        <v>175709453</v>
      </c>
      <c r="L56" s="118"/>
    </row>
    <row r="57" spans="1:11" ht="12.75">
      <c r="A57" s="187" t="s">
        <v>67</v>
      </c>
      <c r="B57" s="188"/>
      <c r="C57" s="188"/>
      <c r="D57" s="188"/>
      <c r="E57" s="188"/>
      <c r="F57" s="188"/>
      <c r="G57" s="188"/>
      <c r="H57" s="189"/>
      <c r="I57" s="1">
        <v>51</v>
      </c>
      <c r="J57" s="7"/>
      <c r="K57" s="7">
        <v>0</v>
      </c>
    </row>
    <row r="58" spans="1:12" ht="12.75">
      <c r="A58" s="187" t="s">
        <v>68</v>
      </c>
      <c r="B58" s="188"/>
      <c r="C58" s="188"/>
      <c r="D58" s="188"/>
      <c r="E58" s="188"/>
      <c r="F58" s="188"/>
      <c r="G58" s="188"/>
      <c r="H58" s="189"/>
      <c r="I58" s="1">
        <v>52</v>
      </c>
      <c r="J58" s="7"/>
      <c r="K58" s="7">
        <v>31830</v>
      </c>
      <c r="L58" s="114"/>
    </row>
    <row r="59" spans="1:11" ht="12.75">
      <c r="A59" s="187" t="s">
        <v>208</v>
      </c>
      <c r="B59" s="188"/>
      <c r="C59" s="188"/>
      <c r="D59" s="188"/>
      <c r="E59" s="188"/>
      <c r="F59" s="188"/>
      <c r="G59" s="188"/>
      <c r="H59" s="189"/>
      <c r="I59" s="1">
        <v>53</v>
      </c>
      <c r="J59" s="7"/>
      <c r="K59" s="7">
        <v>0</v>
      </c>
    </row>
    <row r="60" spans="1:11" ht="12.75">
      <c r="A60" s="187" t="s">
        <v>74</v>
      </c>
      <c r="B60" s="188"/>
      <c r="C60" s="188"/>
      <c r="D60" s="188"/>
      <c r="E60" s="188"/>
      <c r="F60" s="188"/>
      <c r="G60" s="188"/>
      <c r="H60" s="189"/>
      <c r="I60" s="1">
        <v>54</v>
      </c>
      <c r="J60" s="7"/>
      <c r="K60" s="7">
        <v>0</v>
      </c>
    </row>
    <row r="61" spans="1:13" ht="12.75">
      <c r="A61" s="187" t="s">
        <v>75</v>
      </c>
      <c r="B61" s="188"/>
      <c r="C61" s="188"/>
      <c r="D61" s="188"/>
      <c r="E61" s="188"/>
      <c r="F61" s="188"/>
      <c r="G61" s="188"/>
      <c r="H61" s="189"/>
      <c r="I61" s="1">
        <v>55</v>
      </c>
      <c r="J61" s="7">
        <v>306376</v>
      </c>
      <c r="K61" s="7">
        <v>123576</v>
      </c>
      <c r="M61" s="114"/>
    </row>
    <row r="62" spans="1:13" ht="12.75">
      <c r="A62" s="187" t="s">
        <v>76</v>
      </c>
      <c r="B62" s="188"/>
      <c r="C62" s="188"/>
      <c r="D62" s="188"/>
      <c r="E62" s="188"/>
      <c r="F62" s="188"/>
      <c r="G62" s="188"/>
      <c r="H62" s="189"/>
      <c r="I62" s="1">
        <v>56</v>
      </c>
      <c r="J62" s="7">
        <v>3675786</v>
      </c>
      <c r="K62" s="7">
        <v>2252841</v>
      </c>
      <c r="M62" s="114"/>
    </row>
    <row r="63" spans="1:14" ht="12.75">
      <c r="A63" s="187" t="s">
        <v>40</v>
      </c>
      <c r="B63" s="188"/>
      <c r="C63" s="188"/>
      <c r="D63" s="188"/>
      <c r="E63" s="188"/>
      <c r="F63" s="188"/>
      <c r="G63" s="188"/>
      <c r="H63" s="189"/>
      <c r="I63" s="1">
        <v>57</v>
      </c>
      <c r="J63" s="7"/>
      <c r="K63" s="7">
        <v>173301206</v>
      </c>
      <c r="M63" s="114"/>
      <c r="N63" s="114"/>
    </row>
    <row r="64" spans="1:13" ht="12.75">
      <c r="A64" s="187" t="s">
        <v>173</v>
      </c>
      <c r="B64" s="188"/>
      <c r="C64" s="188"/>
      <c r="D64" s="188"/>
      <c r="E64" s="188"/>
      <c r="F64" s="188"/>
      <c r="G64" s="188"/>
      <c r="H64" s="189"/>
      <c r="I64" s="1">
        <v>58</v>
      </c>
      <c r="J64" s="7">
        <v>3311008</v>
      </c>
      <c r="K64" s="7">
        <v>34769111</v>
      </c>
      <c r="L64" s="114"/>
      <c r="M64" s="114"/>
    </row>
    <row r="65" spans="1:13" ht="12.75">
      <c r="A65" s="205" t="s">
        <v>47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>
        <v>28064763</v>
      </c>
      <c r="K65" s="7">
        <v>27191185</v>
      </c>
      <c r="M65" s="114"/>
    </row>
    <row r="66" spans="1:12" ht="12.75">
      <c r="A66" s="205" t="s">
        <v>207</v>
      </c>
      <c r="B66" s="206"/>
      <c r="C66" s="206"/>
      <c r="D66" s="206"/>
      <c r="E66" s="206"/>
      <c r="F66" s="206"/>
      <c r="G66" s="206"/>
      <c r="H66" s="207"/>
      <c r="I66" s="1">
        <v>60</v>
      </c>
      <c r="J66" s="121">
        <f>J7+J8+J40+J65</f>
        <v>1038011947</v>
      </c>
      <c r="K66" s="121">
        <f>K7+K8+K40+K65</f>
        <v>764939975</v>
      </c>
      <c r="L66" s="114"/>
    </row>
    <row r="67" spans="1:13" ht="12.75">
      <c r="A67" s="211" t="s">
        <v>82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435617789</v>
      </c>
      <c r="K67" s="8">
        <v>390180532</v>
      </c>
      <c r="M67" s="114"/>
    </row>
    <row r="68" spans="1:13" ht="12.75">
      <c r="A68" s="208" t="s">
        <v>49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10"/>
      <c r="M68" s="114"/>
    </row>
    <row r="69" spans="1:11" ht="12.75">
      <c r="A69" s="202" t="s">
        <v>160</v>
      </c>
      <c r="B69" s="203"/>
      <c r="C69" s="203"/>
      <c r="D69" s="203"/>
      <c r="E69" s="203"/>
      <c r="F69" s="203"/>
      <c r="G69" s="203"/>
      <c r="H69" s="204"/>
      <c r="I69" s="3">
        <v>62</v>
      </c>
      <c r="J69" s="122">
        <f>J70+J71+J72+J78+J79+J82+J85</f>
        <v>81995484</v>
      </c>
      <c r="K69" s="122">
        <f>K70+K71+K72+K78+K79+K82+K85</f>
        <v>72867098</v>
      </c>
    </row>
    <row r="70" spans="1:11" ht="12.75">
      <c r="A70" s="187" t="s">
        <v>117</v>
      </c>
      <c r="B70" s="188"/>
      <c r="C70" s="188"/>
      <c r="D70" s="188"/>
      <c r="E70" s="188"/>
      <c r="F70" s="188"/>
      <c r="G70" s="188"/>
      <c r="H70" s="189"/>
      <c r="I70" s="1">
        <v>63</v>
      </c>
      <c r="J70" s="7">
        <v>270904000</v>
      </c>
      <c r="K70" s="7">
        <v>135452000</v>
      </c>
    </row>
    <row r="71" spans="1:11" ht="12.75">
      <c r="A71" s="187" t="s">
        <v>118</v>
      </c>
      <c r="B71" s="188"/>
      <c r="C71" s="188"/>
      <c r="D71" s="188"/>
      <c r="E71" s="188"/>
      <c r="F71" s="188"/>
      <c r="G71" s="188"/>
      <c r="H71" s="189"/>
      <c r="I71" s="1">
        <v>64</v>
      </c>
      <c r="J71" s="7"/>
      <c r="K71" s="7"/>
    </row>
    <row r="72" spans="1:11" ht="12.75">
      <c r="A72" s="187" t="s">
        <v>119</v>
      </c>
      <c r="B72" s="188"/>
      <c r="C72" s="188"/>
      <c r="D72" s="188"/>
      <c r="E72" s="188"/>
      <c r="F72" s="188"/>
      <c r="G72" s="188"/>
      <c r="H72" s="189"/>
      <c r="I72" s="1">
        <v>65</v>
      </c>
      <c r="J72" s="121">
        <f>J73+J74-J75+J76+J77</f>
        <v>8250000</v>
      </c>
      <c r="K72" s="121">
        <f>K73+K74-K75+K76+K77</f>
        <v>6772600</v>
      </c>
    </row>
    <row r="73" spans="1:11" ht="12.75">
      <c r="A73" s="187" t="s">
        <v>120</v>
      </c>
      <c r="B73" s="188"/>
      <c r="C73" s="188"/>
      <c r="D73" s="188"/>
      <c r="E73" s="188"/>
      <c r="F73" s="188"/>
      <c r="G73" s="188"/>
      <c r="H73" s="189"/>
      <c r="I73" s="1">
        <v>66</v>
      </c>
      <c r="J73" s="7">
        <v>8250000</v>
      </c>
      <c r="K73" s="7">
        <v>6772600</v>
      </c>
    </row>
    <row r="74" spans="1:11" ht="12.75">
      <c r="A74" s="187" t="s">
        <v>121</v>
      </c>
      <c r="B74" s="188"/>
      <c r="C74" s="188"/>
      <c r="D74" s="188"/>
      <c r="E74" s="188"/>
      <c r="F74" s="188"/>
      <c r="G74" s="188"/>
      <c r="H74" s="189"/>
      <c r="I74" s="1">
        <v>67</v>
      </c>
      <c r="J74" s="7"/>
      <c r="K74" s="7">
        <v>0</v>
      </c>
    </row>
    <row r="75" spans="1:11" ht="12.75">
      <c r="A75" s="187" t="s">
        <v>109</v>
      </c>
      <c r="B75" s="188"/>
      <c r="C75" s="188"/>
      <c r="D75" s="188"/>
      <c r="E75" s="188"/>
      <c r="F75" s="188"/>
      <c r="G75" s="188"/>
      <c r="H75" s="189"/>
      <c r="I75" s="1">
        <v>68</v>
      </c>
      <c r="J75" s="7"/>
      <c r="K75" s="7">
        <v>0</v>
      </c>
    </row>
    <row r="76" spans="1:11" ht="12.75">
      <c r="A76" s="187" t="s">
        <v>110</v>
      </c>
      <c r="B76" s="188"/>
      <c r="C76" s="188"/>
      <c r="D76" s="188"/>
      <c r="E76" s="188"/>
      <c r="F76" s="188"/>
      <c r="G76" s="188"/>
      <c r="H76" s="189"/>
      <c r="I76" s="1">
        <v>69</v>
      </c>
      <c r="J76" s="7"/>
      <c r="K76" s="7">
        <v>0</v>
      </c>
    </row>
    <row r="77" spans="1:11" ht="12.75">
      <c r="A77" s="187" t="s">
        <v>111</v>
      </c>
      <c r="B77" s="188"/>
      <c r="C77" s="188"/>
      <c r="D77" s="188"/>
      <c r="E77" s="188"/>
      <c r="F77" s="188"/>
      <c r="G77" s="188"/>
      <c r="H77" s="189"/>
      <c r="I77" s="1">
        <v>70</v>
      </c>
      <c r="J77" s="7"/>
      <c r="K77" s="7"/>
    </row>
    <row r="78" spans="1:11" ht="12.75">
      <c r="A78" s="187" t="s">
        <v>112</v>
      </c>
      <c r="B78" s="188"/>
      <c r="C78" s="188"/>
      <c r="D78" s="188"/>
      <c r="E78" s="188"/>
      <c r="F78" s="188"/>
      <c r="G78" s="188"/>
      <c r="H78" s="189"/>
      <c r="I78" s="1">
        <v>71</v>
      </c>
      <c r="J78" s="7">
        <v>39094373</v>
      </c>
      <c r="K78" s="7">
        <v>23623934</v>
      </c>
    </row>
    <row r="79" spans="1:11" ht="12.75">
      <c r="A79" s="187" t="s">
        <v>204</v>
      </c>
      <c r="B79" s="188"/>
      <c r="C79" s="188"/>
      <c r="D79" s="188"/>
      <c r="E79" s="188"/>
      <c r="F79" s="188"/>
      <c r="G79" s="188"/>
      <c r="H79" s="189"/>
      <c r="I79" s="1">
        <v>72</v>
      </c>
      <c r="J79" s="121">
        <f>J80-J81</f>
        <v>-42762036</v>
      </c>
      <c r="K79" s="121">
        <f>K80-K81</f>
        <v>-100919931</v>
      </c>
    </row>
    <row r="80" spans="1:11" ht="12.75">
      <c r="A80" s="214" t="s">
        <v>138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/>
    </row>
    <row r="81" spans="1:12" ht="12.75">
      <c r="A81" s="214" t="s">
        <v>139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42762036</v>
      </c>
      <c r="K81" s="7">
        <v>100919931</v>
      </c>
      <c r="L81" s="114"/>
    </row>
    <row r="82" spans="1:11" ht="12.75">
      <c r="A82" s="187" t="s">
        <v>205</v>
      </c>
      <c r="B82" s="188"/>
      <c r="C82" s="188"/>
      <c r="D82" s="188"/>
      <c r="E82" s="188"/>
      <c r="F82" s="188"/>
      <c r="G82" s="188"/>
      <c r="H82" s="189"/>
      <c r="I82" s="1">
        <v>75</v>
      </c>
      <c r="J82" s="121">
        <f>J83-J84</f>
        <v>-193490853</v>
      </c>
      <c r="K82" s="121">
        <f>K83-K84</f>
        <v>7938495</v>
      </c>
    </row>
    <row r="83" spans="1:11" ht="12.75">
      <c r="A83" s="214" t="s">
        <v>140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/>
      <c r="K83" s="7">
        <v>7938495</v>
      </c>
    </row>
    <row r="84" spans="1:11" ht="12.75">
      <c r="A84" s="214" t="s">
        <v>141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193490853</v>
      </c>
      <c r="K84" s="7"/>
    </row>
    <row r="85" spans="1:11" ht="12.75">
      <c r="A85" s="187" t="s">
        <v>142</v>
      </c>
      <c r="B85" s="188"/>
      <c r="C85" s="188"/>
      <c r="D85" s="188"/>
      <c r="E85" s="188"/>
      <c r="F85" s="188"/>
      <c r="G85" s="188"/>
      <c r="H85" s="189"/>
      <c r="I85" s="1">
        <v>78</v>
      </c>
      <c r="J85" s="7"/>
      <c r="K85" s="7"/>
    </row>
    <row r="86" spans="1:11" ht="12.75">
      <c r="A86" s="205" t="s">
        <v>13</v>
      </c>
      <c r="B86" s="206"/>
      <c r="C86" s="206"/>
      <c r="D86" s="206"/>
      <c r="E86" s="206"/>
      <c r="F86" s="206"/>
      <c r="G86" s="206"/>
      <c r="H86" s="207"/>
      <c r="I86" s="1">
        <v>79</v>
      </c>
      <c r="J86" s="121">
        <f>SUM(J87:J89)</f>
        <v>3898120.6499999985</v>
      </c>
      <c r="K86" s="121">
        <f>SUM(K87:K89)</f>
        <v>3898120.65</v>
      </c>
    </row>
    <row r="87" spans="1:11" ht="12.75">
      <c r="A87" s="187" t="s">
        <v>105</v>
      </c>
      <c r="B87" s="188"/>
      <c r="C87" s="188"/>
      <c r="D87" s="188"/>
      <c r="E87" s="188"/>
      <c r="F87" s="188"/>
      <c r="G87" s="188"/>
      <c r="H87" s="189"/>
      <c r="I87" s="1">
        <v>80</v>
      </c>
      <c r="J87" s="7"/>
      <c r="K87" s="7"/>
    </row>
    <row r="88" spans="1:11" ht="12.75">
      <c r="A88" s="187" t="s">
        <v>106</v>
      </c>
      <c r="B88" s="188"/>
      <c r="C88" s="188"/>
      <c r="D88" s="188"/>
      <c r="E88" s="188"/>
      <c r="F88" s="188"/>
      <c r="G88" s="188"/>
      <c r="H88" s="189"/>
      <c r="I88" s="1">
        <v>81</v>
      </c>
      <c r="J88" s="7"/>
      <c r="K88" s="7"/>
    </row>
    <row r="89" spans="1:11" ht="12.75">
      <c r="A89" s="187" t="s">
        <v>107</v>
      </c>
      <c r="B89" s="188"/>
      <c r="C89" s="188"/>
      <c r="D89" s="188"/>
      <c r="E89" s="188"/>
      <c r="F89" s="188"/>
      <c r="G89" s="188"/>
      <c r="H89" s="189"/>
      <c r="I89" s="1">
        <v>82</v>
      </c>
      <c r="J89" s="7">
        <v>3898120.6499999985</v>
      </c>
      <c r="K89" s="7">
        <v>3898120.65</v>
      </c>
    </row>
    <row r="90" spans="1:11" ht="12.75">
      <c r="A90" s="205" t="s">
        <v>14</v>
      </c>
      <c r="B90" s="206"/>
      <c r="C90" s="206"/>
      <c r="D90" s="206"/>
      <c r="E90" s="206"/>
      <c r="F90" s="206"/>
      <c r="G90" s="206"/>
      <c r="H90" s="207"/>
      <c r="I90" s="1">
        <v>83</v>
      </c>
      <c r="J90" s="121">
        <f>SUM(J91:J99)</f>
        <v>13476917</v>
      </c>
      <c r="K90" s="121">
        <f>SUM(K91:K99)</f>
        <v>215320705</v>
      </c>
    </row>
    <row r="91" spans="1:11" ht="12.75">
      <c r="A91" s="187" t="s">
        <v>108</v>
      </c>
      <c r="B91" s="188"/>
      <c r="C91" s="188"/>
      <c r="D91" s="188"/>
      <c r="E91" s="188"/>
      <c r="F91" s="188"/>
      <c r="G91" s="188"/>
      <c r="H91" s="189"/>
      <c r="I91" s="1">
        <v>84</v>
      </c>
      <c r="J91" s="7"/>
      <c r="K91" s="7">
        <v>15529002</v>
      </c>
    </row>
    <row r="92" spans="1:11" ht="12.75">
      <c r="A92" s="187" t="s">
        <v>209</v>
      </c>
      <c r="B92" s="188"/>
      <c r="C92" s="188"/>
      <c r="D92" s="188"/>
      <c r="E92" s="188"/>
      <c r="F92" s="188"/>
      <c r="G92" s="188"/>
      <c r="H92" s="189"/>
      <c r="I92" s="1">
        <v>85</v>
      </c>
      <c r="J92" s="7"/>
      <c r="K92" s="7">
        <v>44859828</v>
      </c>
    </row>
    <row r="93" spans="1:13" ht="12.75">
      <c r="A93" s="187" t="s">
        <v>0</v>
      </c>
      <c r="B93" s="188"/>
      <c r="C93" s="188"/>
      <c r="D93" s="188"/>
      <c r="E93" s="188"/>
      <c r="F93" s="188"/>
      <c r="G93" s="188"/>
      <c r="H93" s="189"/>
      <c r="I93" s="1">
        <v>86</v>
      </c>
      <c r="J93" s="7"/>
      <c r="K93" s="7">
        <v>145098570</v>
      </c>
      <c r="M93" s="114"/>
    </row>
    <row r="94" spans="1:11" ht="12.75">
      <c r="A94" s="187" t="s">
        <v>210</v>
      </c>
      <c r="B94" s="188"/>
      <c r="C94" s="188"/>
      <c r="D94" s="188"/>
      <c r="E94" s="188"/>
      <c r="F94" s="188"/>
      <c r="G94" s="188"/>
      <c r="H94" s="189"/>
      <c r="I94" s="1">
        <v>87</v>
      </c>
      <c r="J94" s="7"/>
      <c r="K94" s="7">
        <v>0</v>
      </c>
    </row>
    <row r="95" spans="1:11" ht="12.75">
      <c r="A95" s="187" t="s">
        <v>211</v>
      </c>
      <c r="B95" s="188"/>
      <c r="C95" s="188"/>
      <c r="D95" s="188"/>
      <c r="E95" s="188"/>
      <c r="F95" s="188"/>
      <c r="G95" s="188"/>
      <c r="H95" s="189"/>
      <c r="I95" s="1">
        <v>88</v>
      </c>
      <c r="J95" s="7"/>
      <c r="K95" s="7">
        <v>0</v>
      </c>
    </row>
    <row r="96" spans="1:11" ht="12.75">
      <c r="A96" s="187" t="s">
        <v>212</v>
      </c>
      <c r="B96" s="188"/>
      <c r="C96" s="188"/>
      <c r="D96" s="188"/>
      <c r="E96" s="188"/>
      <c r="F96" s="188"/>
      <c r="G96" s="188"/>
      <c r="H96" s="189"/>
      <c r="I96" s="1">
        <v>89</v>
      </c>
      <c r="J96" s="7"/>
      <c r="K96" s="7">
        <v>0</v>
      </c>
    </row>
    <row r="97" spans="1:11" ht="12.75">
      <c r="A97" s="187" t="s">
        <v>85</v>
      </c>
      <c r="B97" s="188"/>
      <c r="C97" s="188"/>
      <c r="D97" s="188"/>
      <c r="E97" s="188"/>
      <c r="F97" s="188"/>
      <c r="G97" s="188"/>
      <c r="H97" s="189"/>
      <c r="I97" s="1">
        <v>90</v>
      </c>
      <c r="J97" s="7"/>
      <c r="K97" s="7">
        <v>0</v>
      </c>
    </row>
    <row r="98" spans="1:12" ht="12.75">
      <c r="A98" s="187" t="s">
        <v>83</v>
      </c>
      <c r="B98" s="188"/>
      <c r="C98" s="188"/>
      <c r="D98" s="188"/>
      <c r="E98" s="188"/>
      <c r="F98" s="188"/>
      <c r="G98" s="188"/>
      <c r="H98" s="189"/>
      <c r="I98" s="1">
        <v>91</v>
      </c>
      <c r="J98" s="7">
        <v>3703780</v>
      </c>
      <c r="K98" s="7">
        <v>3927321</v>
      </c>
      <c r="L98" s="124"/>
    </row>
    <row r="99" spans="1:11" ht="12.75">
      <c r="A99" s="187" t="s">
        <v>84</v>
      </c>
      <c r="B99" s="188"/>
      <c r="C99" s="188"/>
      <c r="D99" s="188"/>
      <c r="E99" s="188"/>
      <c r="F99" s="188"/>
      <c r="G99" s="188"/>
      <c r="H99" s="189"/>
      <c r="I99" s="1">
        <v>92</v>
      </c>
      <c r="J99" s="7">
        <v>9773137</v>
      </c>
      <c r="K99" s="7">
        <v>5905984</v>
      </c>
    </row>
    <row r="100" spans="1:14" ht="12.75">
      <c r="A100" s="205" t="s">
        <v>15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121">
        <f>SUM(J101:J112)</f>
        <v>767480344</v>
      </c>
      <c r="K100" s="121">
        <f>SUM(K101:K112)</f>
        <v>462056684</v>
      </c>
      <c r="N100" s="114"/>
    </row>
    <row r="101" spans="1:11" ht="12.75">
      <c r="A101" s="187" t="s">
        <v>108</v>
      </c>
      <c r="B101" s="188"/>
      <c r="C101" s="188"/>
      <c r="D101" s="188"/>
      <c r="E101" s="188"/>
      <c r="F101" s="188"/>
      <c r="G101" s="188"/>
      <c r="H101" s="189"/>
      <c r="I101" s="1">
        <v>94</v>
      </c>
      <c r="J101" s="7">
        <v>35949752</v>
      </c>
      <c r="K101" s="7">
        <v>17072138</v>
      </c>
    </row>
    <row r="102" spans="1:11" ht="12.75">
      <c r="A102" s="187" t="s">
        <v>209</v>
      </c>
      <c r="B102" s="188"/>
      <c r="C102" s="188"/>
      <c r="D102" s="188"/>
      <c r="E102" s="188"/>
      <c r="F102" s="188"/>
      <c r="G102" s="188"/>
      <c r="H102" s="189"/>
      <c r="I102" s="1">
        <v>95</v>
      </c>
      <c r="J102" s="7">
        <v>20000</v>
      </c>
      <c r="K102" s="7">
        <v>217787</v>
      </c>
    </row>
    <row r="103" spans="1:12" ht="12.75">
      <c r="A103" s="187" t="s">
        <v>0</v>
      </c>
      <c r="B103" s="188"/>
      <c r="C103" s="188"/>
      <c r="D103" s="188"/>
      <c r="E103" s="188"/>
      <c r="F103" s="188"/>
      <c r="G103" s="188"/>
      <c r="H103" s="189"/>
      <c r="I103" s="1">
        <v>96</v>
      </c>
      <c r="J103" s="7">
        <v>369389365</v>
      </c>
      <c r="K103" s="7">
        <v>323054890</v>
      </c>
      <c r="L103" s="114"/>
    </row>
    <row r="104" spans="1:11" ht="12.75">
      <c r="A104" s="187" t="s">
        <v>210</v>
      </c>
      <c r="B104" s="188"/>
      <c r="C104" s="188"/>
      <c r="D104" s="188"/>
      <c r="E104" s="188"/>
      <c r="F104" s="188"/>
      <c r="G104" s="188"/>
      <c r="H104" s="189"/>
      <c r="I104" s="1">
        <v>97</v>
      </c>
      <c r="J104" s="7">
        <v>33874798</v>
      </c>
      <c r="K104" s="7">
        <v>58931064</v>
      </c>
    </row>
    <row r="105" spans="1:14" ht="12.75">
      <c r="A105" s="187" t="s">
        <v>211</v>
      </c>
      <c r="B105" s="188"/>
      <c r="C105" s="188"/>
      <c r="D105" s="188"/>
      <c r="E105" s="188"/>
      <c r="F105" s="188"/>
      <c r="G105" s="188"/>
      <c r="H105" s="189"/>
      <c r="I105" s="1">
        <v>98</v>
      </c>
      <c r="J105" s="7">
        <v>106212825</v>
      </c>
      <c r="K105" s="7">
        <v>12564232</v>
      </c>
      <c r="M105" s="118"/>
      <c r="N105" s="118"/>
    </row>
    <row r="106" spans="1:11" ht="12.75">
      <c r="A106" s="187" t="s">
        <v>212</v>
      </c>
      <c r="B106" s="188"/>
      <c r="C106" s="188"/>
      <c r="D106" s="188"/>
      <c r="E106" s="188"/>
      <c r="F106" s="188"/>
      <c r="G106" s="188"/>
      <c r="H106" s="189"/>
      <c r="I106" s="1">
        <v>99</v>
      </c>
      <c r="J106" s="7">
        <v>196374291</v>
      </c>
      <c r="K106" s="7">
        <v>0</v>
      </c>
    </row>
    <row r="107" spans="1:12" ht="12.75">
      <c r="A107" s="187" t="s">
        <v>85</v>
      </c>
      <c r="B107" s="188"/>
      <c r="C107" s="188"/>
      <c r="D107" s="188"/>
      <c r="E107" s="188"/>
      <c r="F107" s="188"/>
      <c r="G107" s="188"/>
      <c r="H107" s="189"/>
      <c r="I107" s="1">
        <v>100</v>
      </c>
      <c r="J107" s="7"/>
      <c r="K107" s="7">
        <v>0</v>
      </c>
      <c r="L107" s="114"/>
    </row>
    <row r="108" spans="1:11" ht="12.75">
      <c r="A108" s="187" t="s">
        <v>86</v>
      </c>
      <c r="B108" s="188"/>
      <c r="C108" s="188"/>
      <c r="D108" s="188"/>
      <c r="E108" s="188"/>
      <c r="F108" s="188"/>
      <c r="G108" s="188"/>
      <c r="H108" s="189"/>
      <c r="I108" s="1">
        <v>101</v>
      </c>
      <c r="J108" s="7">
        <v>321000</v>
      </c>
      <c r="K108" s="7">
        <v>54213</v>
      </c>
    </row>
    <row r="109" spans="1:11" ht="12.75">
      <c r="A109" s="187" t="s">
        <v>87</v>
      </c>
      <c r="B109" s="188"/>
      <c r="C109" s="188"/>
      <c r="D109" s="188"/>
      <c r="E109" s="188"/>
      <c r="F109" s="188"/>
      <c r="G109" s="188"/>
      <c r="H109" s="189"/>
      <c r="I109" s="1">
        <v>102</v>
      </c>
      <c r="J109" s="7">
        <v>5299746</v>
      </c>
      <c r="K109" s="7">
        <v>885209</v>
      </c>
    </row>
    <row r="110" spans="1:13" ht="12.75">
      <c r="A110" s="187" t="s">
        <v>90</v>
      </c>
      <c r="B110" s="188"/>
      <c r="C110" s="188"/>
      <c r="D110" s="188"/>
      <c r="E110" s="188"/>
      <c r="F110" s="188"/>
      <c r="G110" s="188"/>
      <c r="H110" s="189"/>
      <c r="I110" s="1">
        <v>103</v>
      </c>
      <c r="J110" s="7">
        <v>1013823</v>
      </c>
      <c r="K110" s="7">
        <v>1013823</v>
      </c>
      <c r="L110" s="114"/>
      <c r="M110" s="114"/>
    </row>
    <row r="111" spans="1:13" ht="12.75">
      <c r="A111" s="187" t="s">
        <v>88</v>
      </c>
      <c r="B111" s="188"/>
      <c r="C111" s="188"/>
      <c r="D111" s="188"/>
      <c r="E111" s="188"/>
      <c r="F111" s="188"/>
      <c r="G111" s="188"/>
      <c r="H111" s="189"/>
      <c r="I111" s="1">
        <v>104</v>
      </c>
      <c r="J111" s="7"/>
      <c r="K111" s="7">
        <v>0</v>
      </c>
      <c r="M111" s="114"/>
    </row>
    <row r="112" spans="1:13" ht="12.75">
      <c r="A112" s="187" t="s">
        <v>89</v>
      </c>
      <c r="B112" s="188"/>
      <c r="C112" s="188"/>
      <c r="D112" s="188"/>
      <c r="E112" s="188"/>
      <c r="F112" s="188"/>
      <c r="G112" s="188"/>
      <c r="H112" s="189"/>
      <c r="I112" s="1">
        <v>105</v>
      </c>
      <c r="J112" s="7">
        <v>19024744</v>
      </c>
      <c r="K112" s="7">
        <v>48263328</v>
      </c>
      <c r="M112" s="114"/>
    </row>
    <row r="113" spans="1:13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>
        <v>171161081</v>
      </c>
      <c r="K113" s="7">
        <v>10797367</v>
      </c>
      <c r="L113" s="118"/>
      <c r="M113" s="114"/>
    </row>
    <row r="114" spans="1:13" ht="12.75">
      <c r="A114" s="205" t="s">
        <v>19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121">
        <f>J69+J86+J90+J100+J113</f>
        <v>1038011946.65</v>
      </c>
      <c r="K114" s="121">
        <f>K69+K86+K90+K100+K113</f>
        <v>764939974.65</v>
      </c>
      <c r="L114" s="114"/>
      <c r="M114" s="114"/>
    </row>
    <row r="115" spans="1:13" ht="12.75">
      <c r="A115" s="221" t="s">
        <v>48</v>
      </c>
      <c r="B115" s="222"/>
      <c r="C115" s="222"/>
      <c r="D115" s="222"/>
      <c r="E115" s="222"/>
      <c r="F115" s="222"/>
      <c r="G115" s="222"/>
      <c r="H115" s="223"/>
      <c r="I115" s="2">
        <v>108</v>
      </c>
      <c r="J115" s="8">
        <v>435617789</v>
      </c>
      <c r="K115" s="8">
        <v>390180532</v>
      </c>
      <c r="L115" s="114"/>
      <c r="M115" s="114"/>
    </row>
    <row r="116" spans="1:13" ht="12.75">
      <c r="A116" s="208" t="s">
        <v>272</v>
      </c>
      <c r="B116" s="224"/>
      <c r="C116" s="224"/>
      <c r="D116" s="224"/>
      <c r="E116" s="224"/>
      <c r="F116" s="224"/>
      <c r="G116" s="224"/>
      <c r="H116" s="224"/>
      <c r="I116" s="225"/>
      <c r="J116" s="225"/>
      <c r="K116" s="226"/>
      <c r="M116" s="114"/>
    </row>
    <row r="117" spans="1:11" ht="12.75">
      <c r="A117" s="202" t="s">
        <v>155</v>
      </c>
      <c r="B117" s="203"/>
      <c r="C117" s="203"/>
      <c r="D117" s="203"/>
      <c r="E117" s="203"/>
      <c r="F117" s="203"/>
      <c r="G117" s="203"/>
      <c r="H117" s="203"/>
      <c r="I117" s="227"/>
      <c r="J117" s="227"/>
      <c r="K117" s="228"/>
    </row>
    <row r="118" spans="1:11" ht="12.75">
      <c r="A118" s="187" t="s">
        <v>3</v>
      </c>
      <c r="B118" s="188"/>
      <c r="C118" s="188"/>
      <c r="D118" s="188"/>
      <c r="E118" s="188"/>
      <c r="F118" s="188"/>
      <c r="G118" s="188"/>
      <c r="H118" s="189"/>
      <c r="I118" s="1">
        <v>109</v>
      </c>
      <c r="J118" s="7"/>
      <c r="K118" s="7"/>
    </row>
    <row r="119" spans="1:11" ht="12.75">
      <c r="A119" s="229" t="s">
        <v>4</v>
      </c>
      <c r="B119" s="230"/>
      <c r="C119" s="230"/>
      <c r="D119" s="230"/>
      <c r="E119" s="230"/>
      <c r="F119" s="230"/>
      <c r="G119" s="230"/>
      <c r="H119" s="231"/>
      <c r="I119" s="4">
        <v>110</v>
      </c>
      <c r="J119" s="8"/>
      <c r="K119" s="8"/>
    </row>
    <row r="120" spans="1:13" ht="12.75">
      <c r="A120" s="217" t="s">
        <v>273</v>
      </c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  <c r="M120" s="114"/>
    </row>
    <row r="121" spans="1:11" ht="12.75">
      <c r="A121" s="219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</row>
    <row r="123" spans="10:11" ht="12.75">
      <c r="J123" s="114"/>
      <c r="K123" s="114"/>
    </row>
    <row r="124" ht="12.75">
      <c r="M124" s="114"/>
    </row>
    <row r="126" ht="12.75">
      <c r="K126" s="120"/>
    </row>
  </sheetData>
  <sheetProtection/>
  <mergeCells count="121">
    <mergeCell ref="A121:K121"/>
    <mergeCell ref="A115:H115"/>
    <mergeCell ref="A116:K116"/>
    <mergeCell ref="A117:K117"/>
    <mergeCell ref="A118:H118"/>
    <mergeCell ref="A119:H119"/>
    <mergeCell ref="A94:H94"/>
    <mergeCell ref="A114:H114"/>
    <mergeCell ref="A113:H113"/>
    <mergeCell ref="A120:K120"/>
    <mergeCell ref="A96:H96"/>
    <mergeCell ref="A95:H95"/>
    <mergeCell ref="A112:H112"/>
    <mergeCell ref="A108:H108"/>
    <mergeCell ref="A102:H102"/>
    <mergeCell ref="A105:H105"/>
    <mergeCell ref="A92:H92"/>
    <mergeCell ref="A88:H88"/>
    <mergeCell ref="A90:H90"/>
    <mergeCell ref="A91:H91"/>
    <mergeCell ref="A87:H87"/>
    <mergeCell ref="A89:H89"/>
    <mergeCell ref="A110:H110"/>
    <mergeCell ref="A111:H111"/>
    <mergeCell ref="A98:H98"/>
    <mergeCell ref="A101:H101"/>
    <mergeCell ref="A100:H100"/>
    <mergeCell ref="A99:H99"/>
    <mergeCell ref="A103:H103"/>
    <mergeCell ref="A104:H104"/>
    <mergeCell ref="A107:H107"/>
    <mergeCell ref="A109:H109"/>
    <mergeCell ref="A60:H60"/>
    <mergeCell ref="A63:H63"/>
    <mergeCell ref="A62:H62"/>
    <mergeCell ref="A61:H61"/>
    <mergeCell ref="A84:H84"/>
    <mergeCell ref="A106:H106"/>
    <mergeCell ref="A97:H97"/>
    <mergeCell ref="A93:H93"/>
    <mergeCell ref="A85:H85"/>
    <mergeCell ref="A86:H86"/>
    <mergeCell ref="A74:H74"/>
    <mergeCell ref="A70:H70"/>
    <mergeCell ref="A71:H71"/>
    <mergeCell ref="A73:H73"/>
    <mergeCell ref="A72:H72"/>
    <mergeCell ref="A58:H58"/>
    <mergeCell ref="A64:H64"/>
    <mergeCell ref="A65:H65"/>
    <mergeCell ref="A66:H66"/>
    <mergeCell ref="A59:H59"/>
    <mergeCell ref="A67:H67"/>
    <mergeCell ref="A83:H83"/>
    <mergeCell ref="A76:H76"/>
    <mergeCell ref="A80:H80"/>
    <mergeCell ref="A81:H81"/>
    <mergeCell ref="A77:H77"/>
    <mergeCell ref="A78:H78"/>
    <mergeCell ref="A79:H79"/>
    <mergeCell ref="A69:H69"/>
    <mergeCell ref="A75:H75"/>
    <mergeCell ref="A43:H43"/>
    <mergeCell ref="A48:H48"/>
    <mergeCell ref="A54:H54"/>
    <mergeCell ref="A49:H49"/>
    <mergeCell ref="A50:H50"/>
    <mergeCell ref="A51:H51"/>
    <mergeCell ref="A52:H52"/>
    <mergeCell ref="A53:H53"/>
    <mergeCell ref="A42:H42"/>
    <mergeCell ref="A82:H82"/>
    <mergeCell ref="A57:H57"/>
    <mergeCell ref="A44:H44"/>
    <mergeCell ref="A47:H47"/>
    <mergeCell ref="A45:H45"/>
    <mergeCell ref="A46:H46"/>
    <mergeCell ref="A55:H55"/>
    <mergeCell ref="A56:H56"/>
    <mergeCell ref="A68:K68"/>
    <mergeCell ref="A27:H27"/>
    <mergeCell ref="A28:H28"/>
    <mergeCell ref="A29:H29"/>
    <mergeCell ref="A30:H30"/>
    <mergeCell ref="A34:H34"/>
    <mergeCell ref="A31:H31"/>
    <mergeCell ref="A33:H33"/>
    <mergeCell ref="A32:H32"/>
    <mergeCell ref="A41:H41"/>
    <mergeCell ref="A35:H35"/>
    <mergeCell ref="A36:H36"/>
    <mergeCell ref="A37:H37"/>
    <mergeCell ref="A38:H38"/>
    <mergeCell ref="A39:H39"/>
    <mergeCell ref="A40:H40"/>
    <mergeCell ref="A11:H11"/>
    <mergeCell ref="A16:H16"/>
    <mergeCell ref="A9:H9"/>
    <mergeCell ref="A12:H12"/>
    <mergeCell ref="A10:H10"/>
    <mergeCell ref="A13:H13"/>
    <mergeCell ref="A14:H14"/>
    <mergeCell ref="A17:H17"/>
    <mergeCell ref="A1:K1"/>
    <mergeCell ref="A2:K2"/>
    <mergeCell ref="A3:K3"/>
    <mergeCell ref="A4:H4"/>
    <mergeCell ref="A6:K6"/>
    <mergeCell ref="A5:H5"/>
    <mergeCell ref="A15:H15"/>
    <mergeCell ref="A7:H7"/>
    <mergeCell ref="A8:H8"/>
    <mergeCell ref="A22:H22"/>
    <mergeCell ref="A21:H21"/>
    <mergeCell ref="A18:H18"/>
    <mergeCell ref="A20:H20"/>
    <mergeCell ref="A25:H25"/>
    <mergeCell ref="A26:H26"/>
    <mergeCell ref="A24:H24"/>
    <mergeCell ref="A23:H23"/>
    <mergeCell ref="A19:H19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:K67 J72:K77 J86:K115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72"/>
  <sheetViews>
    <sheetView view="pageBreakPreview" zoomScale="110" zoomScaleSheetLayoutView="110" zoomScalePageLayoutView="0" workbookViewId="0" topLeftCell="A1">
      <selection activeCell="M26" sqref="M26"/>
    </sheetView>
  </sheetViews>
  <sheetFormatPr defaultColWidth="9.140625" defaultRowHeight="12.75"/>
  <cols>
    <col min="1" max="9" width="9.140625" style="51" customWidth="1"/>
    <col min="10" max="11" width="10.8515625" style="51" customWidth="1"/>
    <col min="12" max="12" width="11.8515625" style="51" customWidth="1"/>
    <col min="13" max="13" width="15.140625" style="51" bestFit="1" customWidth="1"/>
    <col min="14" max="14" width="14.28125" style="51" customWidth="1"/>
    <col min="15" max="16384" width="9.140625" style="51" customWidth="1"/>
  </cols>
  <sheetData>
    <row r="1" spans="1:11" ht="12.75" customHeight="1">
      <c r="A1" s="190" t="s">
        <v>128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232" t="s">
        <v>303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 customHeight="1">
      <c r="A3" s="233" t="s">
        <v>293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11" ht="23.25" customHeight="1">
      <c r="A4" s="239" t="s">
        <v>50</v>
      </c>
      <c r="B4" s="240"/>
      <c r="C4" s="240"/>
      <c r="D4" s="240"/>
      <c r="E4" s="240"/>
      <c r="F4" s="240"/>
      <c r="G4" s="240"/>
      <c r="H4" s="241"/>
      <c r="I4" s="237" t="s">
        <v>245</v>
      </c>
      <c r="J4" s="235" t="s">
        <v>295</v>
      </c>
      <c r="K4" s="235" t="s">
        <v>125</v>
      </c>
    </row>
    <row r="5" spans="1:11" ht="22.5" customHeight="1">
      <c r="A5" s="242"/>
      <c r="B5" s="243"/>
      <c r="C5" s="243"/>
      <c r="D5" s="243"/>
      <c r="E5" s="243"/>
      <c r="F5" s="243"/>
      <c r="G5" s="243"/>
      <c r="H5" s="244"/>
      <c r="I5" s="238"/>
      <c r="J5" s="236"/>
      <c r="K5" s="236"/>
    </row>
    <row r="6" spans="1:11" ht="12.75">
      <c r="A6" s="234">
        <v>1</v>
      </c>
      <c r="B6" s="234"/>
      <c r="C6" s="234"/>
      <c r="D6" s="234"/>
      <c r="E6" s="234"/>
      <c r="F6" s="234"/>
      <c r="G6" s="234"/>
      <c r="H6" s="234"/>
      <c r="I6" s="60">
        <v>2</v>
      </c>
      <c r="J6" s="58">
        <v>3</v>
      </c>
      <c r="K6" s="58">
        <v>4</v>
      </c>
    </row>
    <row r="7" spans="1:14" ht="12.75">
      <c r="A7" s="202" t="s">
        <v>20</v>
      </c>
      <c r="B7" s="203"/>
      <c r="C7" s="203"/>
      <c r="D7" s="203"/>
      <c r="E7" s="203"/>
      <c r="F7" s="203"/>
      <c r="G7" s="203"/>
      <c r="H7" s="204"/>
      <c r="I7" s="3">
        <v>111</v>
      </c>
      <c r="J7" s="122">
        <f>SUM(J8:J9)</f>
        <v>113634724</v>
      </c>
      <c r="K7" s="122">
        <f>SUM(K8:K9)</f>
        <v>92638273</v>
      </c>
      <c r="L7" s="114"/>
      <c r="N7" s="114"/>
    </row>
    <row r="8" spans="1:14" ht="12.75">
      <c r="A8" s="205" t="s">
        <v>126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58185598</v>
      </c>
      <c r="K8" s="7">
        <v>82381401</v>
      </c>
      <c r="L8" s="114"/>
      <c r="N8" s="114"/>
    </row>
    <row r="9" spans="1:14" ht="12.75">
      <c r="A9" s="205" t="s">
        <v>94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55449126</v>
      </c>
      <c r="K9" s="7">
        <v>10256872</v>
      </c>
      <c r="L9" s="114"/>
      <c r="N9" s="114"/>
    </row>
    <row r="10" spans="1:14" ht="12.75">
      <c r="A10" s="205" t="s">
        <v>7</v>
      </c>
      <c r="B10" s="206"/>
      <c r="C10" s="206"/>
      <c r="D10" s="206"/>
      <c r="E10" s="206"/>
      <c r="F10" s="206"/>
      <c r="G10" s="206"/>
      <c r="H10" s="207"/>
      <c r="I10" s="1">
        <v>114</v>
      </c>
      <c r="J10" s="121">
        <f>J11+J12+J16+J20+J21+J22+J25+J26</f>
        <v>170906968</v>
      </c>
      <c r="K10" s="121">
        <f>K11+K12+K16+K20+K21+K22+K25+K26</f>
        <v>250059326</v>
      </c>
      <c r="L10" s="114"/>
      <c r="N10" s="114"/>
    </row>
    <row r="11" spans="1:14" ht="12.75">
      <c r="A11" s="205" t="s">
        <v>95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>
        <v>6888599</v>
      </c>
      <c r="K11" s="7">
        <v>51796258</v>
      </c>
      <c r="L11" s="114"/>
      <c r="N11" s="114"/>
    </row>
    <row r="12" spans="1:14" ht="12.75">
      <c r="A12" s="205" t="s">
        <v>16</v>
      </c>
      <c r="B12" s="206"/>
      <c r="C12" s="206"/>
      <c r="D12" s="206"/>
      <c r="E12" s="206"/>
      <c r="F12" s="206"/>
      <c r="G12" s="206"/>
      <c r="H12" s="207"/>
      <c r="I12" s="1">
        <v>116</v>
      </c>
      <c r="J12" s="121">
        <f>SUM(J13:J15)</f>
        <v>41429691</v>
      </c>
      <c r="K12" s="121">
        <f>SUM(K13:K15)</f>
        <v>39296226</v>
      </c>
      <c r="L12" s="114"/>
      <c r="N12" s="114"/>
    </row>
    <row r="13" spans="1:14" ht="12.75">
      <c r="A13" s="187" t="s">
        <v>122</v>
      </c>
      <c r="B13" s="188"/>
      <c r="C13" s="188"/>
      <c r="D13" s="188"/>
      <c r="E13" s="188"/>
      <c r="F13" s="188"/>
      <c r="G13" s="188"/>
      <c r="H13" s="189"/>
      <c r="I13" s="1">
        <v>117</v>
      </c>
      <c r="J13" s="7">
        <v>700808</v>
      </c>
      <c r="K13" s="7">
        <v>832700</v>
      </c>
      <c r="L13" s="114"/>
      <c r="N13" s="114"/>
    </row>
    <row r="14" spans="1:14" ht="12.75">
      <c r="A14" s="187" t="s">
        <v>123</v>
      </c>
      <c r="B14" s="188"/>
      <c r="C14" s="188"/>
      <c r="D14" s="188"/>
      <c r="E14" s="188"/>
      <c r="F14" s="188"/>
      <c r="G14" s="188"/>
      <c r="H14" s="189"/>
      <c r="I14" s="1">
        <v>118</v>
      </c>
      <c r="J14" s="7"/>
      <c r="K14" s="7"/>
      <c r="L14" s="114"/>
      <c r="M14" s="114"/>
      <c r="N14" s="114"/>
    </row>
    <row r="15" spans="1:14" ht="12.75">
      <c r="A15" s="187" t="s">
        <v>52</v>
      </c>
      <c r="B15" s="188"/>
      <c r="C15" s="188"/>
      <c r="D15" s="188"/>
      <c r="E15" s="188"/>
      <c r="F15" s="188"/>
      <c r="G15" s="188"/>
      <c r="H15" s="189"/>
      <c r="I15" s="1">
        <v>119</v>
      </c>
      <c r="J15" s="7">
        <v>40728883</v>
      </c>
      <c r="K15" s="7">
        <v>38463526</v>
      </c>
      <c r="L15" s="114"/>
      <c r="N15" s="114"/>
    </row>
    <row r="16" spans="1:14" ht="12.75">
      <c r="A16" s="205" t="s">
        <v>17</v>
      </c>
      <c r="B16" s="206"/>
      <c r="C16" s="206"/>
      <c r="D16" s="206"/>
      <c r="E16" s="206"/>
      <c r="F16" s="206"/>
      <c r="G16" s="206"/>
      <c r="H16" s="207"/>
      <c r="I16" s="1">
        <v>120</v>
      </c>
      <c r="J16" s="121">
        <f>SUM(J17:J19)</f>
        <v>8135003</v>
      </c>
      <c r="K16" s="121">
        <f>SUM(K17:K19)</f>
        <v>6637345</v>
      </c>
      <c r="L16" s="114"/>
      <c r="N16" s="114"/>
    </row>
    <row r="17" spans="1:14" ht="12.75">
      <c r="A17" s="187" t="s">
        <v>53</v>
      </c>
      <c r="B17" s="188"/>
      <c r="C17" s="188"/>
      <c r="D17" s="188"/>
      <c r="E17" s="188"/>
      <c r="F17" s="188"/>
      <c r="G17" s="188"/>
      <c r="H17" s="189"/>
      <c r="I17" s="1">
        <v>121</v>
      </c>
      <c r="J17" s="7">
        <v>6637627</v>
      </c>
      <c r="K17" s="7">
        <v>5153685</v>
      </c>
      <c r="L17" s="114"/>
      <c r="N17" s="114"/>
    </row>
    <row r="18" spans="1:14" ht="12.75">
      <c r="A18" s="187" t="s">
        <v>54</v>
      </c>
      <c r="B18" s="188"/>
      <c r="C18" s="188"/>
      <c r="D18" s="188"/>
      <c r="E18" s="188"/>
      <c r="F18" s="188"/>
      <c r="G18" s="188"/>
      <c r="H18" s="189"/>
      <c r="I18" s="1">
        <v>122</v>
      </c>
      <c r="J18" s="7">
        <v>451776</v>
      </c>
      <c r="K18" s="7">
        <v>1329724</v>
      </c>
      <c r="L18" s="114"/>
      <c r="M18" s="114"/>
      <c r="N18" s="114"/>
    </row>
    <row r="19" spans="1:14" ht="12.75">
      <c r="A19" s="187" t="s">
        <v>55</v>
      </c>
      <c r="B19" s="188"/>
      <c r="C19" s="188"/>
      <c r="D19" s="188"/>
      <c r="E19" s="188"/>
      <c r="F19" s="188"/>
      <c r="G19" s="188"/>
      <c r="H19" s="189"/>
      <c r="I19" s="1">
        <v>123</v>
      </c>
      <c r="J19" s="7">
        <v>1045600</v>
      </c>
      <c r="K19" s="7">
        <v>153936</v>
      </c>
      <c r="L19" s="114"/>
      <c r="N19" s="114"/>
    </row>
    <row r="20" spans="1:14" ht="12.75">
      <c r="A20" s="205" t="s">
        <v>96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>
        <v>4648216</v>
      </c>
      <c r="K20" s="7">
        <v>4485553</v>
      </c>
      <c r="L20" s="114"/>
      <c r="N20" s="114"/>
    </row>
    <row r="21" spans="1:14" ht="12.75">
      <c r="A21" s="205" t="s">
        <v>97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>
        <v>38273046</v>
      </c>
      <c r="K21" s="7">
        <v>18616268</v>
      </c>
      <c r="L21" s="114"/>
      <c r="N21" s="114"/>
    </row>
    <row r="22" spans="1:14" ht="12.75">
      <c r="A22" s="205" t="s">
        <v>18</v>
      </c>
      <c r="B22" s="206"/>
      <c r="C22" s="206"/>
      <c r="D22" s="206"/>
      <c r="E22" s="206"/>
      <c r="F22" s="206"/>
      <c r="G22" s="206"/>
      <c r="H22" s="207"/>
      <c r="I22" s="1">
        <v>126</v>
      </c>
      <c r="J22" s="121">
        <f>SUM(J23:J24)</f>
        <v>48343149</v>
      </c>
      <c r="K22" s="121">
        <f>SUM(K23:K24)</f>
        <v>125681363</v>
      </c>
      <c r="L22" s="114"/>
      <c r="N22" s="114"/>
    </row>
    <row r="23" spans="1:14" ht="12.75">
      <c r="A23" s="187" t="s">
        <v>113</v>
      </c>
      <c r="B23" s="188"/>
      <c r="C23" s="188"/>
      <c r="D23" s="188"/>
      <c r="E23" s="188"/>
      <c r="F23" s="188"/>
      <c r="G23" s="188"/>
      <c r="H23" s="189"/>
      <c r="I23" s="1">
        <v>127</v>
      </c>
      <c r="J23" s="7">
        <v>11572325</v>
      </c>
      <c r="K23" s="7">
        <v>56139461</v>
      </c>
      <c r="L23" s="114"/>
      <c r="N23" s="114"/>
    </row>
    <row r="24" spans="1:14" ht="12.75">
      <c r="A24" s="187" t="s">
        <v>114</v>
      </c>
      <c r="B24" s="188"/>
      <c r="C24" s="188"/>
      <c r="D24" s="188"/>
      <c r="E24" s="188"/>
      <c r="F24" s="188"/>
      <c r="G24" s="188"/>
      <c r="H24" s="189"/>
      <c r="I24" s="1">
        <v>128</v>
      </c>
      <c r="J24" s="7">
        <v>36770824</v>
      </c>
      <c r="K24" s="7">
        <v>69541902</v>
      </c>
      <c r="L24" s="114"/>
      <c r="N24" s="114"/>
    </row>
    <row r="25" spans="1:14" ht="12.75">
      <c r="A25" s="205" t="s">
        <v>98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>
        <v>23189264</v>
      </c>
      <c r="K25" s="7">
        <v>3546313</v>
      </c>
      <c r="L25" s="114"/>
      <c r="N25" s="114"/>
    </row>
    <row r="26" spans="1:14" ht="12.75">
      <c r="A26" s="205" t="s">
        <v>41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>
        <v>0</v>
      </c>
      <c r="K26" s="7"/>
      <c r="L26" s="114"/>
      <c r="N26" s="114"/>
    </row>
    <row r="27" spans="1:14" ht="12.75">
      <c r="A27" s="205" t="s">
        <v>179</v>
      </c>
      <c r="B27" s="206"/>
      <c r="C27" s="206"/>
      <c r="D27" s="206"/>
      <c r="E27" s="206"/>
      <c r="F27" s="206"/>
      <c r="G27" s="206"/>
      <c r="H27" s="207"/>
      <c r="I27" s="1">
        <v>131</v>
      </c>
      <c r="J27" s="121">
        <f>SUM(J28:J32)</f>
        <v>10362483</v>
      </c>
      <c r="K27" s="121">
        <f>SUM(K28:K32)</f>
        <v>421087197</v>
      </c>
      <c r="L27" s="114"/>
      <c r="N27" s="114"/>
    </row>
    <row r="28" spans="1:14" ht="27" customHeight="1">
      <c r="A28" s="205" t="s">
        <v>193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>
        <v>0</v>
      </c>
      <c r="K28" s="7">
        <v>20824332</v>
      </c>
      <c r="L28" s="114"/>
      <c r="M28" s="114"/>
      <c r="N28" s="114"/>
    </row>
    <row r="29" spans="1:14" ht="29.25" customHeight="1">
      <c r="A29" s="205" t="s">
        <v>129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10360908</v>
      </c>
      <c r="K29" s="7">
        <v>407802</v>
      </c>
      <c r="L29" s="114"/>
      <c r="N29" s="114"/>
    </row>
    <row r="30" spans="1:14" ht="21.75" customHeight="1">
      <c r="A30" s="205" t="s">
        <v>115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>
        <v>0</v>
      </c>
      <c r="K30" s="7"/>
      <c r="L30" s="114"/>
      <c r="N30" s="114"/>
    </row>
    <row r="31" spans="1:14" ht="20.25" customHeight="1">
      <c r="A31" s="205" t="s">
        <v>189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>
        <v>1575</v>
      </c>
      <c r="K31" s="7">
        <v>238368552</v>
      </c>
      <c r="L31" s="114"/>
      <c r="N31" s="114"/>
    </row>
    <row r="32" spans="1:14" ht="12.75">
      <c r="A32" s="205" t="s">
        <v>116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>
        <v>0</v>
      </c>
      <c r="K32" s="7">
        <v>161486511</v>
      </c>
      <c r="L32" s="114"/>
      <c r="N32" s="114"/>
    </row>
    <row r="33" spans="1:14" ht="12.75">
      <c r="A33" s="205" t="s">
        <v>180</v>
      </c>
      <c r="B33" s="206"/>
      <c r="C33" s="206"/>
      <c r="D33" s="206"/>
      <c r="E33" s="206"/>
      <c r="F33" s="206"/>
      <c r="G33" s="206"/>
      <c r="H33" s="207"/>
      <c r="I33" s="1">
        <v>137</v>
      </c>
      <c r="J33" s="121">
        <f>SUM(J34:J37)</f>
        <v>146581093</v>
      </c>
      <c r="K33" s="121">
        <f>SUM(K34:K37)</f>
        <v>255727649</v>
      </c>
      <c r="L33" s="114"/>
      <c r="N33" s="114"/>
    </row>
    <row r="34" spans="1:14" ht="29.25" customHeight="1">
      <c r="A34" s="205" t="s">
        <v>57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>
        <v>23577936</v>
      </c>
      <c r="K34" s="7">
        <v>33658488</v>
      </c>
      <c r="L34" s="114"/>
      <c r="N34" s="114"/>
    </row>
    <row r="35" spans="1:14" ht="27.75" customHeight="1">
      <c r="A35" s="205" t="s">
        <v>56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117961210</v>
      </c>
      <c r="K35" s="7">
        <v>6689724</v>
      </c>
      <c r="L35" s="114"/>
      <c r="M35" s="118"/>
      <c r="N35" s="114"/>
    </row>
    <row r="36" spans="1:14" ht="12.75">
      <c r="A36" s="205" t="s">
        <v>190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>
        <v>5041947</v>
      </c>
      <c r="K36" s="7">
        <v>42709541</v>
      </c>
      <c r="L36" s="114"/>
      <c r="N36" s="114"/>
    </row>
    <row r="37" spans="1:14" ht="12.75">
      <c r="A37" s="205" t="s">
        <v>58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>
        <v>0</v>
      </c>
      <c r="K37" s="7">
        <v>172669896</v>
      </c>
      <c r="L37" s="114"/>
      <c r="N37" s="114"/>
    </row>
    <row r="38" spans="1:14" ht="12.75">
      <c r="A38" s="205" t="s">
        <v>164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/>
      <c r="K38" s="7"/>
      <c r="L38" s="114"/>
      <c r="N38" s="114"/>
    </row>
    <row r="39" spans="1:14" ht="12.75">
      <c r="A39" s="205" t="s">
        <v>165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/>
      <c r="K39" s="7"/>
      <c r="L39" s="114"/>
      <c r="N39" s="114"/>
    </row>
    <row r="40" spans="1:14" ht="12.75">
      <c r="A40" s="205" t="s">
        <v>191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/>
      <c r="K40" s="7"/>
      <c r="L40" s="114"/>
      <c r="N40" s="114"/>
    </row>
    <row r="41" spans="1:14" ht="12.75">
      <c r="A41" s="205" t="s">
        <v>192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/>
      <c r="K41" s="7"/>
      <c r="L41" s="114"/>
      <c r="N41" s="114"/>
    </row>
    <row r="42" spans="1:14" ht="12.75">
      <c r="A42" s="205" t="s">
        <v>181</v>
      </c>
      <c r="B42" s="206"/>
      <c r="C42" s="206"/>
      <c r="D42" s="206"/>
      <c r="E42" s="206"/>
      <c r="F42" s="206"/>
      <c r="G42" s="206"/>
      <c r="H42" s="207"/>
      <c r="I42" s="1">
        <v>146</v>
      </c>
      <c r="J42" s="121">
        <f>J7+J27+J38+J40</f>
        <v>123997207</v>
      </c>
      <c r="K42" s="121">
        <f>K7+K27+K38+K40</f>
        <v>513725470</v>
      </c>
      <c r="L42" s="114"/>
      <c r="N42" s="114"/>
    </row>
    <row r="43" spans="1:14" ht="12.75">
      <c r="A43" s="205" t="s">
        <v>182</v>
      </c>
      <c r="B43" s="206"/>
      <c r="C43" s="206"/>
      <c r="D43" s="206"/>
      <c r="E43" s="206"/>
      <c r="F43" s="206"/>
      <c r="G43" s="206"/>
      <c r="H43" s="207"/>
      <c r="I43" s="1">
        <v>147</v>
      </c>
      <c r="J43" s="121">
        <f>J10+J33+J39+J41</f>
        <v>317488061</v>
      </c>
      <c r="K43" s="121">
        <f>K10+K33+K39+K41</f>
        <v>505786975</v>
      </c>
      <c r="L43" s="114"/>
      <c r="N43" s="114"/>
    </row>
    <row r="44" spans="1:14" ht="12.75">
      <c r="A44" s="205" t="s">
        <v>202</v>
      </c>
      <c r="B44" s="206"/>
      <c r="C44" s="206"/>
      <c r="D44" s="206"/>
      <c r="E44" s="206"/>
      <c r="F44" s="206"/>
      <c r="G44" s="206"/>
      <c r="H44" s="207"/>
      <c r="I44" s="1">
        <v>148</v>
      </c>
      <c r="J44" s="121">
        <f>J42-J43</f>
        <v>-193490854</v>
      </c>
      <c r="K44" s="121">
        <f>K42-K43</f>
        <v>7938495</v>
      </c>
      <c r="L44" s="114"/>
      <c r="N44" s="114"/>
    </row>
    <row r="45" spans="1:14" ht="12.75">
      <c r="A45" s="214" t="s">
        <v>184</v>
      </c>
      <c r="B45" s="215"/>
      <c r="C45" s="215"/>
      <c r="D45" s="215"/>
      <c r="E45" s="215"/>
      <c r="F45" s="215"/>
      <c r="G45" s="215"/>
      <c r="H45" s="216"/>
      <c r="I45" s="1">
        <v>149</v>
      </c>
      <c r="J45" s="121">
        <f>IF(J42&gt;J43,J42-J43,0)</f>
        <v>0</v>
      </c>
      <c r="K45" s="121">
        <f>IF(K42&gt;K43,K42-K43,0)</f>
        <v>7938495</v>
      </c>
      <c r="L45" s="114"/>
      <c r="N45" s="114"/>
    </row>
    <row r="46" spans="1:14" ht="12.75">
      <c r="A46" s="214" t="s">
        <v>185</v>
      </c>
      <c r="B46" s="215"/>
      <c r="C46" s="215"/>
      <c r="D46" s="215"/>
      <c r="E46" s="215"/>
      <c r="F46" s="215"/>
      <c r="G46" s="215"/>
      <c r="H46" s="216"/>
      <c r="I46" s="1">
        <v>150</v>
      </c>
      <c r="J46" s="121">
        <f>IF(J43&gt;J42,J43-J42,0)</f>
        <v>193490854</v>
      </c>
      <c r="K46" s="121">
        <f>IF(K43&gt;K42,K43-K42,0)</f>
        <v>0</v>
      </c>
      <c r="L46" s="114"/>
      <c r="N46" s="114"/>
    </row>
    <row r="47" spans="1:14" ht="12.75">
      <c r="A47" s="205" t="s">
        <v>183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/>
      <c r="K47" s="7"/>
      <c r="L47" s="114"/>
      <c r="N47" s="114"/>
    </row>
    <row r="48" spans="1:14" ht="12.75">
      <c r="A48" s="205" t="s">
        <v>203</v>
      </c>
      <c r="B48" s="206"/>
      <c r="C48" s="206"/>
      <c r="D48" s="206"/>
      <c r="E48" s="206"/>
      <c r="F48" s="206"/>
      <c r="G48" s="206"/>
      <c r="H48" s="207"/>
      <c r="I48" s="1">
        <v>152</v>
      </c>
      <c r="J48" s="121">
        <f>J44-J47</f>
        <v>-193490854</v>
      </c>
      <c r="K48" s="121">
        <f>K44-K47</f>
        <v>7938495</v>
      </c>
      <c r="L48" s="114"/>
      <c r="N48" s="114"/>
    </row>
    <row r="49" spans="1:14" ht="12.75">
      <c r="A49" s="214" t="s">
        <v>161</v>
      </c>
      <c r="B49" s="215"/>
      <c r="C49" s="215"/>
      <c r="D49" s="215"/>
      <c r="E49" s="215"/>
      <c r="F49" s="215"/>
      <c r="G49" s="215"/>
      <c r="H49" s="216"/>
      <c r="I49" s="1">
        <v>153</v>
      </c>
      <c r="J49" s="121">
        <f>IF(J48&gt;0,J48,0)</f>
        <v>0</v>
      </c>
      <c r="K49" s="121">
        <f>IF(K48&gt;0,K48,0)</f>
        <v>7938495</v>
      </c>
      <c r="L49" s="114"/>
      <c r="N49" s="114"/>
    </row>
    <row r="50" spans="1:14" ht="12.75">
      <c r="A50" s="255" t="s">
        <v>186</v>
      </c>
      <c r="B50" s="256"/>
      <c r="C50" s="256"/>
      <c r="D50" s="256"/>
      <c r="E50" s="256"/>
      <c r="F50" s="256"/>
      <c r="G50" s="256"/>
      <c r="H50" s="257"/>
      <c r="I50" s="2">
        <v>154</v>
      </c>
      <c r="J50" s="123">
        <f>IF(J48&lt;0,-J48,0)</f>
        <v>193490854</v>
      </c>
      <c r="K50" s="123">
        <f>IF(K48&lt;0,-K48,0)</f>
        <v>0</v>
      </c>
      <c r="L50" s="114"/>
      <c r="N50" s="114"/>
    </row>
    <row r="51" spans="1:14" ht="12.75" customHeight="1">
      <c r="A51" s="208" t="s">
        <v>274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114"/>
      <c r="N51" s="114"/>
    </row>
    <row r="52" spans="1:14" ht="12.75" customHeight="1">
      <c r="A52" s="202" t="s">
        <v>156</v>
      </c>
      <c r="B52" s="203"/>
      <c r="C52" s="203"/>
      <c r="D52" s="203"/>
      <c r="E52" s="203"/>
      <c r="F52" s="203"/>
      <c r="G52" s="203"/>
      <c r="H52" s="203"/>
      <c r="I52" s="53"/>
      <c r="J52" s="53"/>
      <c r="K52" s="53"/>
      <c r="L52" s="114"/>
      <c r="N52" s="114"/>
    </row>
    <row r="53" spans="1:14" ht="12.75">
      <c r="A53" s="252" t="s">
        <v>200</v>
      </c>
      <c r="B53" s="253"/>
      <c r="C53" s="253"/>
      <c r="D53" s="253"/>
      <c r="E53" s="253"/>
      <c r="F53" s="253"/>
      <c r="G53" s="253"/>
      <c r="H53" s="254"/>
      <c r="I53" s="1">
        <v>155</v>
      </c>
      <c r="J53" s="7"/>
      <c r="K53" s="7"/>
      <c r="L53" s="114"/>
      <c r="N53" s="114"/>
    </row>
    <row r="54" spans="1:14" ht="12.75">
      <c r="A54" s="252" t="s">
        <v>201</v>
      </c>
      <c r="B54" s="253"/>
      <c r="C54" s="253"/>
      <c r="D54" s="253"/>
      <c r="E54" s="253"/>
      <c r="F54" s="253"/>
      <c r="G54" s="253"/>
      <c r="H54" s="254"/>
      <c r="I54" s="1">
        <v>156</v>
      </c>
      <c r="J54" s="8"/>
      <c r="K54" s="8"/>
      <c r="L54" s="114"/>
      <c r="N54" s="114"/>
    </row>
    <row r="55" spans="1:14" ht="12.75" customHeight="1">
      <c r="A55" s="208" t="s">
        <v>158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114"/>
      <c r="N55" s="114"/>
    </row>
    <row r="56" spans="1:14" ht="12.75">
      <c r="A56" s="202" t="s">
        <v>170</v>
      </c>
      <c r="B56" s="203"/>
      <c r="C56" s="203"/>
      <c r="D56" s="203"/>
      <c r="E56" s="203"/>
      <c r="F56" s="203"/>
      <c r="G56" s="203"/>
      <c r="H56" s="204"/>
      <c r="I56" s="9">
        <v>157</v>
      </c>
      <c r="J56" s="6">
        <f>J48</f>
        <v>-193490854</v>
      </c>
      <c r="K56" s="6">
        <f>K48</f>
        <v>7938495</v>
      </c>
      <c r="L56" s="114"/>
      <c r="N56" s="114"/>
    </row>
    <row r="57" spans="1:14" ht="12.75">
      <c r="A57" s="205" t="s">
        <v>187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2">
        <f>SUM(J58:J64)</f>
        <v>-190015</v>
      </c>
      <c r="K57" s="52">
        <f>SUM(K58:K64)</f>
        <v>-19339418</v>
      </c>
      <c r="L57" s="114"/>
      <c r="N57" s="114"/>
    </row>
    <row r="58" spans="1:14" ht="12.75">
      <c r="A58" s="205" t="s">
        <v>194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/>
      <c r="K58" s="7"/>
      <c r="L58" s="114"/>
      <c r="N58" s="114"/>
    </row>
    <row r="59" spans="1:14" ht="24" customHeight="1">
      <c r="A59" s="205" t="s">
        <v>195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>
        <v>-1178933</v>
      </c>
      <c r="K59" s="7">
        <v>-19337593</v>
      </c>
      <c r="L59" s="114"/>
      <c r="N59" s="114"/>
    </row>
    <row r="60" spans="1:14" ht="12.75">
      <c r="A60" s="205" t="s">
        <v>39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>
        <v>988918</v>
      </c>
      <c r="K60" s="7">
        <v>-1825</v>
      </c>
      <c r="L60" s="114"/>
      <c r="N60" s="114"/>
    </row>
    <row r="61" spans="1:14" ht="12.75">
      <c r="A61" s="205" t="s">
        <v>196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>
        <v>0</v>
      </c>
      <c r="K61" s="7"/>
      <c r="L61" s="114"/>
      <c r="N61" s="114"/>
    </row>
    <row r="62" spans="1:14" ht="12.75">
      <c r="A62" s="205" t="s">
        <v>197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>
        <v>0</v>
      </c>
      <c r="K62" s="7"/>
      <c r="L62" s="114"/>
      <c r="N62" s="114"/>
    </row>
    <row r="63" spans="1:14" ht="12.75">
      <c r="A63" s="205" t="s">
        <v>198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>
        <v>0</v>
      </c>
      <c r="K63" s="7"/>
      <c r="L63" s="114"/>
      <c r="N63" s="114"/>
    </row>
    <row r="64" spans="1:14" ht="12.75">
      <c r="A64" s="205" t="s">
        <v>199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>
        <v>0</v>
      </c>
      <c r="K64" s="7"/>
      <c r="L64" s="114"/>
      <c r="N64" s="114"/>
    </row>
    <row r="65" spans="1:14" ht="12.75">
      <c r="A65" s="205" t="s">
        <v>188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>
        <v>-235787</v>
      </c>
      <c r="K65" s="7">
        <v>-3867154</v>
      </c>
      <c r="L65" s="114"/>
      <c r="N65" s="114"/>
    </row>
    <row r="66" spans="1:14" ht="12.75">
      <c r="A66" s="205" t="s">
        <v>162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2">
        <f>J57-J65</f>
        <v>45772</v>
      </c>
      <c r="K66" s="52">
        <f>K57-K65</f>
        <v>-15472264</v>
      </c>
      <c r="L66" s="114"/>
      <c r="N66" s="114"/>
    </row>
    <row r="67" spans="1:14" ht="12.75">
      <c r="A67" s="205" t="s">
        <v>163</v>
      </c>
      <c r="B67" s="206"/>
      <c r="C67" s="206"/>
      <c r="D67" s="206"/>
      <c r="E67" s="206"/>
      <c r="F67" s="206"/>
      <c r="G67" s="206"/>
      <c r="H67" s="207"/>
      <c r="I67" s="1">
        <v>168</v>
      </c>
      <c r="J67" s="59">
        <f>J56+J66</f>
        <v>-193445082</v>
      </c>
      <c r="K67" s="59">
        <f>K56+K66</f>
        <v>-7533769</v>
      </c>
      <c r="L67" s="114"/>
      <c r="N67" s="114"/>
    </row>
    <row r="68" spans="1:14" ht="12.75" customHeight="1">
      <c r="A68" s="248" t="s">
        <v>275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N68" s="114"/>
    </row>
    <row r="69" spans="1:14" ht="12.75" customHeight="1">
      <c r="A69" s="250" t="s">
        <v>157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N69" s="114"/>
    </row>
    <row r="70" spans="1:14" ht="12.75">
      <c r="A70" s="252" t="s">
        <v>200</v>
      </c>
      <c r="B70" s="253"/>
      <c r="C70" s="253"/>
      <c r="D70" s="253"/>
      <c r="E70" s="253"/>
      <c r="F70" s="253"/>
      <c r="G70" s="253"/>
      <c r="H70" s="254"/>
      <c r="I70" s="1">
        <v>169</v>
      </c>
      <c r="J70" s="7"/>
      <c r="K70" s="7"/>
      <c r="N70" s="114"/>
    </row>
    <row r="71" spans="1:14" ht="12.75">
      <c r="A71" s="245" t="s">
        <v>201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N71" s="114"/>
    </row>
    <row r="72" ht="12.75">
      <c r="N72" s="114"/>
    </row>
  </sheetData>
  <sheetProtection/>
  <mergeCells count="73">
    <mergeCell ref="A64:H64"/>
    <mergeCell ref="A63:H63"/>
    <mergeCell ref="A62:H62"/>
    <mergeCell ref="A58:H58"/>
    <mergeCell ref="A59:H59"/>
    <mergeCell ref="A54:H54"/>
    <mergeCell ref="A56:H56"/>
    <mergeCell ref="A55:K55"/>
    <mergeCell ref="A60:H60"/>
    <mergeCell ref="A57:H57"/>
    <mergeCell ref="A49:H49"/>
    <mergeCell ref="A48:H48"/>
    <mergeCell ref="A52:H52"/>
    <mergeCell ref="A50:H50"/>
    <mergeCell ref="A53:H53"/>
    <mergeCell ref="A51:K51"/>
    <mergeCell ref="A19:H19"/>
    <mergeCell ref="A25:H25"/>
    <mergeCell ref="A71:H71"/>
    <mergeCell ref="A65:H65"/>
    <mergeCell ref="A66:H66"/>
    <mergeCell ref="A67:H67"/>
    <mergeCell ref="A68:K68"/>
    <mergeCell ref="A69:K69"/>
    <mergeCell ref="A70:H70"/>
    <mergeCell ref="A61:H61"/>
    <mergeCell ref="A47:H47"/>
    <mergeCell ref="A44:H44"/>
    <mergeCell ref="A36:H36"/>
    <mergeCell ref="A37:H37"/>
    <mergeCell ref="A40:H40"/>
    <mergeCell ref="A43:H43"/>
    <mergeCell ref="A39:H39"/>
    <mergeCell ref="A46:H46"/>
    <mergeCell ref="A42:H42"/>
    <mergeCell ref="K4:K5"/>
    <mergeCell ref="I4:I5"/>
    <mergeCell ref="A4:H5"/>
    <mergeCell ref="A45:H45"/>
    <mergeCell ref="A15:H15"/>
    <mergeCell ref="A14:H14"/>
    <mergeCell ref="A16:H16"/>
    <mergeCell ref="A12:H12"/>
    <mergeCell ref="A13:H13"/>
    <mergeCell ref="A9:H9"/>
    <mergeCell ref="A21:H21"/>
    <mergeCell ref="A22:H22"/>
    <mergeCell ref="A20:H20"/>
    <mergeCell ref="A1:K1"/>
    <mergeCell ref="A8:H8"/>
    <mergeCell ref="A2:K2"/>
    <mergeCell ref="A3:K3"/>
    <mergeCell ref="A7:H7"/>
    <mergeCell ref="A6:H6"/>
    <mergeCell ref="J4:J5"/>
    <mergeCell ref="A30:H30"/>
    <mergeCell ref="A29:H29"/>
    <mergeCell ref="A28:H28"/>
    <mergeCell ref="A23:H23"/>
    <mergeCell ref="A35:H35"/>
    <mergeCell ref="A31:H31"/>
    <mergeCell ref="A26:H26"/>
    <mergeCell ref="A27:H27"/>
    <mergeCell ref="A10:H10"/>
    <mergeCell ref="A11:H11"/>
    <mergeCell ref="A41:H41"/>
    <mergeCell ref="A38:H38"/>
    <mergeCell ref="A32:H32"/>
    <mergeCell ref="A34:H34"/>
    <mergeCell ref="A33:H33"/>
    <mergeCell ref="A18:H18"/>
    <mergeCell ref="A24:H24"/>
    <mergeCell ref="A17:H17"/>
  </mergeCells>
  <dataValidations count="4">
    <dataValidation type="whole" operator="notEqual" allowBlank="1" showInputMessage="1" showErrorMessage="1" errorTitle="Pogrešan unos" error="Mogu se unijeti samo cjelobrojne vrijednosti." sqref="J53:K54 J70:K71 J47:K47 J57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  <dataValidation allowBlank="1" sqref="J56:K56"/>
  </dataValidations>
  <printOptions/>
  <pageMargins left="0.75" right="0.75" top="1" bottom="1" header="0.5" footer="0.5"/>
  <pageSetup horizontalDpi="600" verticalDpi="600" orientation="landscape" paperSize="9" scale="59" r:id="rId1"/>
  <rowBreaks count="1" manualBreakCount="1">
    <brk id="51" max="12" man="1"/>
  </rowBreaks>
  <ignoredErrors>
    <ignoredError sqref="K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="110" zoomScaleSheetLayoutView="110" zoomScalePageLayoutView="0" workbookViewId="0" topLeftCell="A1">
      <selection activeCell="M47" sqref="M47"/>
    </sheetView>
  </sheetViews>
  <sheetFormatPr defaultColWidth="9.140625" defaultRowHeight="12.75"/>
  <cols>
    <col min="1" max="9" width="9.140625" style="51" customWidth="1"/>
    <col min="10" max="10" width="11.140625" style="51" customWidth="1"/>
    <col min="11" max="11" width="10.8515625" style="51" customWidth="1"/>
    <col min="12" max="13" width="10.28125" style="51" bestFit="1" customWidth="1"/>
    <col min="14" max="14" width="14.421875" style="51" customWidth="1"/>
    <col min="15" max="15" width="9.140625" style="51" customWidth="1"/>
    <col min="16" max="16" width="10.28125" style="51" bestFit="1" customWidth="1"/>
    <col min="17" max="16384" width="9.140625" style="51" customWidth="1"/>
  </cols>
  <sheetData>
    <row r="1" spans="1:11" ht="12.75" customHeight="1">
      <c r="A1" s="261" t="s">
        <v>136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304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4" t="s">
        <v>293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</row>
    <row r="4" spans="1:11" ht="32.25" customHeight="1">
      <c r="A4" s="263" t="s">
        <v>50</v>
      </c>
      <c r="B4" s="263"/>
      <c r="C4" s="263"/>
      <c r="D4" s="263"/>
      <c r="E4" s="263"/>
      <c r="F4" s="263"/>
      <c r="G4" s="263"/>
      <c r="H4" s="263"/>
      <c r="I4" s="61" t="s">
        <v>245</v>
      </c>
      <c r="J4" s="62" t="s">
        <v>124</v>
      </c>
      <c r="K4" s="62" t="s">
        <v>125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3">
        <v>2</v>
      </c>
      <c r="J5" s="64" t="s">
        <v>249</v>
      </c>
      <c r="K5" s="64" t="s">
        <v>250</v>
      </c>
    </row>
    <row r="6" spans="1:11" ht="12.75">
      <c r="A6" s="208" t="s">
        <v>130</v>
      </c>
      <c r="B6" s="224"/>
      <c r="C6" s="224"/>
      <c r="D6" s="224"/>
      <c r="E6" s="224"/>
      <c r="F6" s="224"/>
      <c r="G6" s="224"/>
      <c r="H6" s="224"/>
      <c r="I6" s="259"/>
      <c r="J6" s="259"/>
      <c r="K6" s="260"/>
    </row>
    <row r="7" spans="1:11" ht="12.75">
      <c r="A7" s="187" t="s">
        <v>34</v>
      </c>
      <c r="B7" s="188"/>
      <c r="C7" s="188"/>
      <c r="D7" s="188"/>
      <c r="E7" s="188"/>
      <c r="F7" s="188"/>
      <c r="G7" s="188"/>
      <c r="H7" s="188"/>
      <c r="I7" s="1">
        <v>1</v>
      </c>
      <c r="J7" s="7">
        <v>-193490853</v>
      </c>
      <c r="K7" s="7">
        <v>7938495</v>
      </c>
    </row>
    <row r="8" spans="1:11" ht="12.75">
      <c r="A8" s="187" t="s">
        <v>35</v>
      </c>
      <c r="B8" s="188"/>
      <c r="C8" s="188"/>
      <c r="D8" s="188"/>
      <c r="E8" s="188"/>
      <c r="F8" s="188"/>
      <c r="G8" s="188"/>
      <c r="H8" s="188"/>
      <c r="I8" s="1">
        <v>2</v>
      </c>
      <c r="J8" s="7">
        <v>4648216</v>
      </c>
      <c r="K8" s="7">
        <v>4485553</v>
      </c>
    </row>
    <row r="9" spans="1:11" ht="12.75">
      <c r="A9" s="187" t="s">
        <v>36</v>
      </c>
      <c r="B9" s="188"/>
      <c r="C9" s="188"/>
      <c r="D9" s="188"/>
      <c r="E9" s="188"/>
      <c r="F9" s="188"/>
      <c r="G9" s="188"/>
      <c r="H9" s="188"/>
      <c r="I9" s="1">
        <v>3</v>
      </c>
      <c r="J9" s="7">
        <f>42892053+13024522</f>
        <v>55916575</v>
      </c>
      <c r="K9" s="7">
        <v>7054455</v>
      </c>
    </row>
    <row r="10" spans="1:11" ht="12.75">
      <c r="A10" s="187" t="s">
        <v>37</v>
      </c>
      <c r="B10" s="188"/>
      <c r="C10" s="188"/>
      <c r="D10" s="188"/>
      <c r="E10" s="188"/>
      <c r="F10" s="188"/>
      <c r="G10" s="188"/>
      <c r="H10" s="188"/>
      <c r="I10" s="1">
        <v>4</v>
      </c>
      <c r="J10" s="7">
        <v>0</v>
      </c>
      <c r="K10" s="7">
        <v>17379273</v>
      </c>
    </row>
    <row r="11" spans="1:11" ht="12.75">
      <c r="A11" s="187" t="s">
        <v>38</v>
      </c>
      <c r="B11" s="188"/>
      <c r="C11" s="188"/>
      <c r="D11" s="188"/>
      <c r="E11" s="188"/>
      <c r="F11" s="188"/>
      <c r="G11" s="188"/>
      <c r="H11" s="188"/>
      <c r="I11" s="1">
        <v>5</v>
      </c>
      <c r="J11" s="7">
        <v>6780146</v>
      </c>
      <c r="K11" s="7">
        <v>51907818</v>
      </c>
    </row>
    <row r="12" spans="1:11" ht="12.75">
      <c r="A12" s="187" t="s">
        <v>42</v>
      </c>
      <c r="B12" s="188"/>
      <c r="C12" s="188"/>
      <c r="D12" s="188"/>
      <c r="E12" s="188"/>
      <c r="F12" s="188"/>
      <c r="G12" s="188"/>
      <c r="H12" s="188"/>
      <c r="I12" s="1">
        <v>6</v>
      </c>
      <c r="J12" s="7">
        <v>186525266</v>
      </c>
      <c r="K12" s="7">
        <v>212568601</v>
      </c>
    </row>
    <row r="13" spans="1:11" ht="12.75">
      <c r="A13" s="205" t="s">
        <v>131</v>
      </c>
      <c r="B13" s="206"/>
      <c r="C13" s="206"/>
      <c r="D13" s="206"/>
      <c r="E13" s="206"/>
      <c r="F13" s="206"/>
      <c r="G13" s="206"/>
      <c r="H13" s="206"/>
      <c r="I13" s="1">
        <v>7</v>
      </c>
      <c r="J13" s="121">
        <f>SUM(J7:J12)</f>
        <v>60379350</v>
      </c>
      <c r="K13" s="121">
        <f>SUM(K7:K12)</f>
        <v>301334195</v>
      </c>
    </row>
    <row r="14" spans="1:11" ht="12.75">
      <c r="A14" s="187" t="s">
        <v>43</v>
      </c>
      <c r="B14" s="188"/>
      <c r="C14" s="188"/>
      <c r="D14" s="188"/>
      <c r="E14" s="188"/>
      <c r="F14" s="188"/>
      <c r="G14" s="188"/>
      <c r="H14" s="188"/>
      <c r="I14" s="1">
        <v>8</v>
      </c>
      <c r="J14" s="7">
        <v>0</v>
      </c>
      <c r="K14" s="7"/>
    </row>
    <row r="15" spans="1:11" ht="12.75">
      <c r="A15" s="187" t="s">
        <v>44</v>
      </c>
      <c r="B15" s="188"/>
      <c r="C15" s="188"/>
      <c r="D15" s="188"/>
      <c r="E15" s="188"/>
      <c r="F15" s="188"/>
      <c r="G15" s="188"/>
      <c r="H15" s="188"/>
      <c r="I15" s="1">
        <v>9</v>
      </c>
      <c r="J15" s="7">
        <v>42180755</v>
      </c>
      <c r="K15" s="7"/>
    </row>
    <row r="16" spans="1:11" ht="12.75">
      <c r="A16" s="187" t="s">
        <v>45</v>
      </c>
      <c r="B16" s="188"/>
      <c r="C16" s="188"/>
      <c r="D16" s="188"/>
      <c r="E16" s="188"/>
      <c r="F16" s="188"/>
      <c r="G16" s="188"/>
      <c r="H16" s="188"/>
      <c r="I16" s="1">
        <v>10</v>
      </c>
      <c r="J16" s="7">
        <v>0</v>
      </c>
      <c r="K16" s="7"/>
    </row>
    <row r="17" spans="1:13" ht="12.75">
      <c r="A17" s="187" t="s">
        <v>46</v>
      </c>
      <c r="B17" s="188"/>
      <c r="C17" s="188"/>
      <c r="D17" s="188"/>
      <c r="E17" s="188"/>
      <c r="F17" s="188"/>
      <c r="G17" s="188"/>
      <c r="H17" s="188"/>
      <c r="I17" s="1">
        <v>11</v>
      </c>
      <c r="J17" s="7">
        <f>12533548+13024522</f>
        <v>25558070</v>
      </c>
      <c r="K17" s="7">
        <v>242754631</v>
      </c>
      <c r="M17" s="114"/>
    </row>
    <row r="18" spans="1:11" ht="12.75">
      <c r="A18" s="205" t="s">
        <v>132</v>
      </c>
      <c r="B18" s="206"/>
      <c r="C18" s="206"/>
      <c r="D18" s="206"/>
      <c r="E18" s="206"/>
      <c r="F18" s="206"/>
      <c r="G18" s="206"/>
      <c r="H18" s="206"/>
      <c r="I18" s="1">
        <v>12</v>
      </c>
      <c r="J18" s="121">
        <f>SUM(J14:J17)</f>
        <v>67738825</v>
      </c>
      <c r="K18" s="121">
        <f>SUM(K14:K17)</f>
        <v>242754631</v>
      </c>
    </row>
    <row r="19" spans="1:11" ht="12.75">
      <c r="A19" s="205" t="s">
        <v>30</v>
      </c>
      <c r="B19" s="206"/>
      <c r="C19" s="206"/>
      <c r="D19" s="206"/>
      <c r="E19" s="206"/>
      <c r="F19" s="206"/>
      <c r="G19" s="206"/>
      <c r="H19" s="206"/>
      <c r="I19" s="1">
        <v>13</v>
      </c>
      <c r="J19" s="121">
        <f>IF(J13&gt;J18,J13-J18,0)</f>
        <v>0</v>
      </c>
      <c r="K19" s="121">
        <f>IF(K13&gt;K18,K13-K18,0)</f>
        <v>58579564</v>
      </c>
    </row>
    <row r="20" spans="1:16" ht="12.75">
      <c r="A20" s="205" t="s">
        <v>31</v>
      </c>
      <c r="B20" s="206"/>
      <c r="C20" s="206"/>
      <c r="D20" s="206"/>
      <c r="E20" s="206"/>
      <c r="F20" s="206"/>
      <c r="G20" s="206"/>
      <c r="H20" s="206"/>
      <c r="I20" s="1">
        <v>14</v>
      </c>
      <c r="J20" s="121">
        <f>IF(J18&gt;J13,J18-J13,0)</f>
        <v>7359475</v>
      </c>
      <c r="K20" s="121">
        <f>IF(K18&gt;K13,K18-K13,0)</f>
        <v>0</v>
      </c>
      <c r="P20" s="114"/>
    </row>
    <row r="21" spans="1:11" ht="12.75">
      <c r="A21" s="208" t="s">
        <v>133</v>
      </c>
      <c r="B21" s="224"/>
      <c r="C21" s="224"/>
      <c r="D21" s="224"/>
      <c r="E21" s="224"/>
      <c r="F21" s="224"/>
      <c r="G21" s="224"/>
      <c r="H21" s="224"/>
      <c r="I21" s="259"/>
      <c r="J21" s="259"/>
      <c r="K21" s="260"/>
    </row>
    <row r="22" spans="1:11" ht="12.75">
      <c r="A22" s="187" t="s">
        <v>147</v>
      </c>
      <c r="B22" s="188"/>
      <c r="C22" s="188"/>
      <c r="D22" s="188"/>
      <c r="E22" s="188"/>
      <c r="F22" s="188"/>
      <c r="G22" s="188"/>
      <c r="H22" s="188"/>
      <c r="I22" s="1">
        <v>15</v>
      </c>
      <c r="J22" s="7">
        <v>0</v>
      </c>
      <c r="K22" s="7">
        <v>733241</v>
      </c>
    </row>
    <row r="23" spans="1:11" ht="12.75">
      <c r="A23" s="187" t="s">
        <v>148</v>
      </c>
      <c r="B23" s="188"/>
      <c r="C23" s="188"/>
      <c r="D23" s="188"/>
      <c r="E23" s="188"/>
      <c r="F23" s="188"/>
      <c r="G23" s="188"/>
      <c r="H23" s="188"/>
      <c r="I23" s="1">
        <v>16</v>
      </c>
      <c r="J23" s="7">
        <v>0</v>
      </c>
      <c r="K23" s="7">
        <v>0</v>
      </c>
    </row>
    <row r="24" spans="1:11" ht="12.75">
      <c r="A24" s="187" t="s">
        <v>149</v>
      </c>
      <c r="B24" s="188"/>
      <c r="C24" s="188"/>
      <c r="D24" s="188"/>
      <c r="E24" s="188"/>
      <c r="F24" s="188"/>
      <c r="G24" s="188"/>
      <c r="H24" s="188"/>
      <c r="I24" s="1">
        <v>17</v>
      </c>
      <c r="J24" s="7">
        <v>0</v>
      </c>
      <c r="K24" s="7">
        <v>0</v>
      </c>
    </row>
    <row r="25" spans="1:11" ht="12.75">
      <c r="A25" s="187" t="s">
        <v>150</v>
      </c>
      <c r="B25" s="188"/>
      <c r="C25" s="188"/>
      <c r="D25" s="188"/>
      <c r="E25" s="188"/>
      <c r="F25" s="188"/>
      <c r="G25" s="188"/>
      <c r="H25" s="188"/>
      <c r="I25" s="1">
        <v>18</v>
      </c>
      <c r="J25" s="7">
        <v>0</v>
      </c>
      <c r="K25" s="7">
        <v>0</v>
      </c>
    </row>
    <row r="26" spans="1:11" ht="12.75">
      <c r="A26" s="187" t="s">
        <v>151</v>
      </c>
      <c r="B26" s="188"/>
      <c r="C26" s="188"/>
      <c r="D26" s="188"/>
      <c r="E26" s="188"/>
      <c r="F26" s="188"/>
      <c r="G26" s="188"/>
      <c r="H26" s="188"/>
      <c r="I26" s="1">
        <v>19</v>
      </c>
      <c r="J26" s="7">
        <v>0</v>
      </c>
      <c r="K26" s="7">
        <v>9812133</v>
      </c>
    </row>
    <row r="27" spans="1:11" ht="12.75">
      <c r="A27" s="205" t="s">
        <v>137</v>
      </c>
      <c r="B27" s="206"/>
      <c r="C27" s="206"/>
      <c r="D27" s="206"/>
      <c r="E27" s="206"/>
      <c r="F27" s="206"/>
      <c r="G27" s="206"/>
      <c r="H27" s="206"/>
      <c r="I27" s="1">
        <v>20</v>
      </c>
      <c r="J27" s="121">
        <f>SUM(J22:J26)</f>
        <v>0</v>
      </c>
      <c r="K27" s="121">
        <f>SUM(K22:K26)</f>
        <v>10545374</v>
      </c>
    </row>
    <row r="28" spans="1:11" ht="12.75">
      <c r="A28" s="187" t="s">
        <v>101</v>
      </c>
      <c r="B28" s="188"/>
      <c r="C28" s="188"/>
      <c r="D28" s="188"/>
      <c r="E28" s="188"/>
      <c r="F28" s="188"/>
      <c r="G28" s="188"/>
      <c r="H28" s="188"/>
      <c r="I28" s="1">
        <v>21</v>
      </c>
      <c r="J28" s="7">
        <v>52367</v>
      </c>
      <c r="K28" s="7">
        <v>51799</v>
      </c>
    </row>
    <row r="29" spans="1:11" ht="12.75">
      <c r="A29" s="187" t="s">
        <v>102</v>
      </c>
      <c r="B29" s="188"/>
      <c r="C29" s="188"/>
      <c r="D29" s="188"/>
      <c r="E29" s="188"/>
      <c r="F29" s="188"/>
      <c r="G29" s="188"/>
      <c r="H29" s="188"/>
      <c r="I29" s="1">
        <v>22</v>
      </c>
      <c r="J29" s="7">
        <v>0</v>
      </c>
      <c r="K29" s="7"/>
    </row>
    <row r="30" spans="1:11" ht="12.75">
      <c r="A30" s="187" t="s">
        <v>10</v>
      </c>
      <c r="B30" s="188"/>
      <c r="C30" s="188"/>
      <c r="D30" s="188"/>
      <c r="E30" s="188"/>
      <c r="F30" s="188"/>
      <c r="G30" s="188"/>
      <c r="H30" s="188"/>
      <c r="I30" s="1">
        <v>23</v>
      </c>
      <c r="J30" s="7">
        <v>2746158</v>
      </c>
      <c r="K30" s="7"/>
    </row>
    <row r="31" spans="1:13" ht="12.75">
      <c r="A31" s="205" t="s">
        <v>2</v>
      </c>
      <c r="B31" s="206"/>
      <c r="C31" s="206"/>
      <c r="D31" s="206"/>
      <c r="E31" s="206"/>
      <c r="F31" s="206"/>
      <c r="G31" s="206"/>
      <c r="H31" s="206"/>
      <c r="I31" s="1">
        <v>24</v>
      </c>
      <c r="J31" s="121">
        <f>SUM(J28:J30)</f>
        <v>2798525</v>
      </c>
      <c r="K31" s="121">
        <f>SUM(K28:K30)</f>
        <v>51799</v>
      </c>
      <c r="M31" s="114"/>
    </row>
    <row r="32" spans="1:11" ht="12.75">
      <c r="A32" s="205" t="s">
        <v>32</v>
      </c>
      <c r="B32" s="206"/>
      <c r="C32" s="206"/>
      <c r="D32" s="206"/>
      <c r="E32" s="206"/>
      <c r="F32" s="206"/>
      <c r="G32" s="206"/>
      <c r="H32" s="206"/>
      <c r="I32" s="1">
        <v>25</v>
      </c>
      <c r="J32" s="121">
        <f>IF(J27&gt;J31,J27-J31,0)</f>
        <v>0</v>
      </c>
      <c r="K32" s="121">
        <f>IF(K27&gt;K31,K27-K31,0)</f>
        <v>10493575</v>
      </c>
    </row>
    <row r="33" spans="1:11" ht="12.75">
      <c r="A33" s="205" t="s">
        <v>33</v>
      </c>
      <c r="B33" s="206"/>
      <c r="C33" s="206"/>
      <c r="D33" s="206"/>
      <c r="E33" s="206"/>
      <c r="F33" s="206"/>
      <c r="G33" s="206"/>
      <c r="H33" s="206"/>
      <c r="I33" s="1">
        <v>26</v>
      </c>
      <c r="J33" s="121">
        <f>IF(J31&gt;J27,J31-J27,0)</f>
        <v>2798525</v>
      </c>
      <c r="K33" s="121">
        <f>IF(K31&gt;K27,K31-K27,0)</f>
        <v>0</v>
      </c>
    </row>
    <row r="34" spans="1:11" ht="12.75">
      <c r="A34" s="208" t="s">
        <v>134</v>
      </c>
      <c r="B34" s="224"/>
      <c r="C34" s="224"/>
      <c r="D34" s="224"/>
      <c r="E34" s="224"/>
      <c r="F34" s="224"/>
      <c r="G34" s="224"/>
      <c r="H34" s="224"/>
      <c r="I34" s="259"/>
      <c r="J34" s="259"/>
      <c r="K34" s="260"/>
    </row>
    <row r="35" spans="1:11" ht="12.75">
      <c r="A35" s="187" t="s">
        <v>143</v>
      </c>
      <c r="B35" s="188"/>
      <c r="C35" s="188"/>
      <c r="D35" s="188"/>
      <c r="E35" s="188"/>
      <c r="F35" s="188"/>
      <c r="G35" s="188"/>
      <c r="H35" s="188"/>
      <c r="I35" s="1">
        <v>27</v>
      </c>
      <c r="J35" s="5">
        <v>0</v>
      </c>
      <c r="K35" s="7">
        <v>0</v>
      </c>
    </row>
    <row r="36" spans="1:11" ht="12.75">
      <c r="A36" s="187" t="s">
        <v>23</v>
      </c>
      <c r="B36" s="188"/>
      <c r="C36" s="188"/>
      <c r="D36" s="188"/>
      <c r="E36" s="188"/>
      <c r="F36" s="188"/>
      <c r="G36" s="188"/>
      <c r="H36" s="188"/>
      <c r="I36" s="1">
        <v>28</v>
      </c>
      <c r="J36" s="7">
        <v>8119427</v>
      </c>
      <c r="K36" s="7"/>
    </row>
    <row r="37" spans="1:11" ht="12.75">
      <c r="A37" s="187" t="s">
        <v>24</v>
      </c>
      <c r="B37" s="188"/>
      <c r="C37" s="188"/>
      <c r="D37" s="188"/>
      <c r="E37" s="188"/>
      <c r="F37" s="188"/>
      <c r="G37" s="188"/>
      <c r="H37" s="188"/>
      <c r="I37" s="1">
        <v>29</v>
      </c>
      <c r="J37" s="5">
        <v>0</v>
      </c>
      <c r="K37" s="7">
        <v>0</v>
      </c>
    </row>
    <row r="38" spans="1:11" ht="12.75">
      <c r="A38" s="205" t="s">
        <v>59</v>
      </c>
      <c r="B38" s="206"/>
      <c r="C38" s="206"/>
      <c r="D38" s="206"/>
      <c r="E38" s="206"/>
      <c r="F38" s="206"/>
      <c r="G38" s="206"/>
      <c r="H38" s="206"/>
      <c r="I38" s="1">
        <v>30</v>
      </c>
      <c r="J38" s="121">
        <f>SUM(J35:J37)</f>
        <v>8119427</v>
      </c>
      <c r="K38" s="121">
        <f>SUM(K35:K37)</f>
        <v>0</v>
      </c>
    </row>
    <row r="39" spans="1:11" ht="12.75">
      <c r="A39" s="187" t="s">
        <v>25</v>
      </c>
      <c r="B39" s="188"/>
      <c r="C39" s="188"/>
      <c r="D39" s="188"/>
      <c r="E39" s="188"/>
      <c r="F39" s="188"/>
      <c r="G39" s="188"/>
      <c r="H39" s="188"/>
      <c r="I39" s="1">
        <v>31</v>
      </c>
      <c r="J39" s="5">
        <v>0</v>
      </c>
      <c r="K39" s="7">
        <v>37615036</v>
      </c>
    </row>
    <row r="40" spans="1:11" ht="12.75">
      <c r="A40" s="187" t="s">
        <v>26</v>
      </c>
      <c r="B40" s="188"/>
      <c r="C40" s="188"/>
      <c r="D40" s="188"/>
      <c r="E40" s="188"/>
      <c r="F40" s="188"/>
      <c r="G40" s="188"/>
      <c r="H40" s="188"/>
      <c r="I40" s="1">
        <v>32</v>
      </c>
      <c r="J40" s="5">
        <v>0</v>
      </c>
      <c r="K40" s="7">
        <v>0</v>
      </c>
    </row>
    <row r="41" spans="1:11" ht="12.75">
      <c r="A41" s="187" t="s">
        <v>27</v>
      </c>
      <c r="B41" s="188"/>
      <c r="C41" s="188"/>
      <c r="D41" s="188"/>
      <c r="E41" s="188"/>
      <c r="F41" s="188"/>
      <c r="G41" s="188"/>
      <c r="H41" s="188"/>
      <c r="I41" s="1">
        <v>33</v>
      </c>
      <c r="J41" s="5">
        <v>0</v>
      </c>
      <c r="K41" s="7">
        <v>0</v>
      </c>
    </row>
    <row r="42" spans="1:11" ht="12.75">
      <c r="A42" s="187" t="s">
        <v>28</v>
      </c>
      <c r="B42" s="188"/>
      <c r="C42" s="188"/>
      <c r="D42" s="188"/>
      <c r="E42" s="188"/>
      <c r="F42" s="188"/>
      <c r="G42" s="188"/>
      <c r="H42" s="188"/>
      <c r="I42" s="1">
        <v>34</v>
      </c>
      <c r="J42" s="5">
        <v>0</v>
      </c>
      <c r="K42" s="7">
        <v>0</v>
      </c>
    </row>
    <row r="43" spans="1:11" ht="12.75">
      <c r="A43" s="187" t="s">
        <v>29</v>
      </c>
      <c r="B43" s="188"/>
      <c r="C43" s="188"/>
      <c r="D43" s="188"/>
      <c r="E43" s="188"/>
      <c r="F43" s="188"/>
      <c r="G43" s="188"/>
      <c r="H43" s="188"/>
      <c r="I43" s="1">
        <v>35</v>
      </c>
      <c r="J43" s="5">
        <v>0</v>
      </c>
      <c r="K43" s="7">
        <v>0</v>
      </c>
    </row>
    <row r="44" spans="1:11" ht="12.75">
      <c r="A44" s="205" t="s">
        <v>60</v>
      </c>
      <c r="B44" s="206"/>
      <c r="C44" s="206"/>
      <c r="D44" s="206"/>
      <c r="E44" s="206"/>
      <c r="F44" s="206"/>
      <c r="G44" s="206"/>
      <c r="H44" s="206"/>
      <c r="I44" s="1">
        <v>36</v>
      </c>
      <c r="J44" s="121">
        <f>SUM(J39:J43)</f>
        <v>0</v>
      </c>
      <c r="K44" s="121">
        <f>SUM(K39:K43)</f>
        <v>37615036</v>
      </c>
    </row>
    <row r="45" spans="1:11" ht="12.75">
      <c r="A45" s="205" t="s">
        <v>11</v>
      </c>
      <c r="B45" s="206"/>
      <c r="C45" s="206"/>
      <c r="D45" s="206"/>
      <c r="E45" s="206"/>
      <c r="F45" s="206"/>
      <c r="G45" s="206"/>
      <c r="H45" s="206"/>
      <c r="I45" s="1">
        <v>37</v>
      </c>
      <c r="J45" s="121">
        <f>IF(J38&gt;J44,J38-J44,0)</f>
        <v>8119427</v>
      </c>
      <c r="K45" s="121">
        <f>IF(K38&gt;K44,K38-K44,0)</f>
        <v>0</v>
      </c>
    </row>
    <row r="46" spans="1:11" ht="12.75">
      <c r="A46" s="205" t="s">
        <v>12</v>
      </c>
      <c r="B46" s="206"/>
      <c r="C46" s="206"/>
      <c r="D46" s="206"/>
      <c r="E46" s="206"/>
      <c r="F46" s="206"/>
      <c r="G46" s="206"/>
      <c r="H46" s="206"/>
      <c r="I46" s="1">
        <v>38</v>
      </c>
      <c r="J46" s="121">
        <f>IF(J44&gt;J38,J44-J38,0)</f>
        <v>0</v>
      </c>
      <c r="K46" s="121">
        <f>IF(K44&gt;K38,K44-K38,0)</f>
        <v>37615036</v>
      </c>
    </row>
    <row r="47" spans="1:11" ht="12.75">
      <c r="A47" s="187" t="s">
        <v>61</v>
      </c>
      <c r="B47" s="188"/>
      <c r="C47" s="188"/>
      <c r="D47" s="188"/>
      <c r="E47" s="188"/>
      <c r="F47" s="188"/>
      <c r="G47" s="188"/>
      <c r="H47" s="188"/>
      <c r="I47" s="1">
        <v>39</v>
      </c>
      <c r="J47" s="121">
        <f>IF(J19-J20+J32-J33+J45-J46&gt;0,J19-J20+J32-J33+J45-J46,0)</f>
        <v>0</v>
      </c>
      <c r="K47" s="121">
        <f>IF(K19-K20+K32-K33+K45-K46&gt;0,K19-K20+K32-K33+K45-K46,0)</f>
        <v>31458103</v>
      </c>
    </row>
    <row r="48" spans="1:11" ht="12.75">
      <c r="A48" s="187" t="s">
        <v>62</v>
      </c>
      <c r="B48" s="188"/>
      <c r="C48" s="188"/>
      <c r="D48" s="188"/>
      <c r="E48" s="188"/>
      <c r="F48" s="188"/>
      <c r="G48" s="188"/>
      <c r="H48" s="188"/>
      <c r="I48" s="1">
        <v>40</v>
      </c>
      <c r="J48" s="121">
        <f>IF(J20-J19+J33-J32+J46-J45&gt;0,J20-J19+J33-J32+J46-J45,0)</f>
        <v>2038573</v>
      </c>
      <c r="K48" s="121">
        <f>IF(K20-K19+K33-K32+K46-K45&gt;0,K20-K19+K33-K32+K46-K45,0)</f>
        <v>0</v>
      </c>
    </row>
    <row r="49" spans="1:11" ht="12.75">
      <c r="A49" s="187" t="s">
        <v>135</v>
      </c>
      <c r="B49" s="188"/>
      <c r="C49" s="188"/>
      <c r="D49" s="188"/>
      <c r="E49" s="188"/>
      <c r="F49" s="188"/>
      <c r="G49" s="188"/>
      <c r="H49" s="188"/>
      <c r="I49" s="1">
        <v>41</v>
      </c>
      <c r="J49" s="7">
        <v>5349581</v>
      </c>
      <c r="K49" s="7">
        <f>J52</f>
        <v>3311008</v>
      </c>
    </row>
    <row r="50" spans="1:14" ht="12.75">
      <c r="A50" s="187" t="s">
        <v>144</v>
      </c>
      <c r="B50" s="188"/>
      <c r="C50" s="188"/>
      <c r="D50" s="188"/>
      <c r="E50" s="188"/>
      <c r="F50" s="188"/>
      <c r="G50" s="188"/>
      <c r="H50" s="188"/>
      <c r="I50" s="1">
        <v>42</v>
      </c>
      <c r="J50" s="5">
        <f>+J45+J32+J19</f>
        <v>8119427</v>
      </c>
      <c r="K50" s="5">
        <f>+K45+K32+K19</f>
        <v>69073139</v>
      </c>
      <c r="N50" s="114"/>
    </row>
    <row r="51" spans="1:11" ht="12.75">
      <c r="A51" s="187" t="s">
        <v>145</v>
      </c>
      <c r="B51" s="188"/>
      <c r="C51" s="188"/>
      <c r="D51" s="188"/>
      <c r="E51" s="188"/>
      <c r="F51" s="188"/>
      <c r="G51" s="188"/>
      <c r="H51" s="188"/>
      <c r="I51" s="1">
        <v>43</v>
      </c>
      <c r="J51" s="5">
        <f>+J20+J33+J46</f>
        <v>10158000</v>
      </c>
      <c r="K51" s="5">
        <f>+K20+K33+K46</f>
        <v>37615036</v>
      </c>
    </row>
    <row r="52" spans="1:13" ht="12.75">
      <c r="A52" s="229" t="s">
        <v>146</v>
      </c>
      <c r="B52" s="230"/>
      <c r="C52" s="230"/>
      <c r="D52" s="230"/>
      <c r="E52" s="230"/>
      <c r="F52" s="230"/>
      <c r="G52" s="230"/>
      <c r="H52" s="230"/>
      <c r="I52" s="4">
        <v>44</v>
      </c>
      <c r="J52" s="123">
        <f>J49+J50-J51</f>
        <v>3311008</v>
      </c>
      <c r="K52" s="123">
        <f>K49+K50-K51</f>
        <v>34769111</v>
      </c>
      <c r="M52" s="114"/>
    </row>
    <row r="54" spans="10:14" ht="12.75">
      <c r="J54" s="114"/>
      <c r="K54" s="114"/>
      <c r="N54" s="114"/>
    </row>
    <row r="55" spans="11:14" ht="12.75">
      <c r="K55" s="114"/>
      <c r="N55" s="114"/>
    </row>
    <row r="56" spans="11:14" ht="12.75">
      <c r="K56" s="114"/>
      <c r="N56" s="114"/>
    </row>
    <row r="57" spans="10:14" ht="12.75">
      <c r="J57" s="114"/>
      <c r="K57" s="114"/>
      <c r="N57" s="114"/>
    </row>
    <row r="58" spans="10:11" ht="12.75">
      <c r="J58" s="114"/>
      <c r="K58" s="114"/>
    </row>
    <row r="59" spans="11:12" ht="12.75">
      <c r="K59" s="114"/>
      <c r="L59" s="114"/>
    </row>
    <row r="61" spans="10:11" ht="12.75">
      <c r="J61" s="114"/>
      <c r="K61" s="114"/>
    </row>
  </sheetData>
  <sheetProtection/>
  <mergeCells count="52">
    <mergeCell ref="A39:H39"/>
    <mergeCell ref="A40:H40"/>
    <mergeCell ref="A42:H42"/>
    <mergeCell ref="A33:H33"/>
    <mergeCell ref="A47:H47"/>
    <mergeCell ref="A52:H52"/>
    <mergeCell ref="A48:H48"/>
    <mergeCell ref="A49:H49"/>
    <mergeCell ref="A50:H50"/>
    <mergeCell ref="A51:H51"/>
    <mergeCell ref="A35:H35"/>
    <mergeCell ref="A36:H36"/>
    <mergeCell ref="A38:H38"/>
    <mergeCell ref="A37:H37"/>
    <mergeCell ref="A32:H32"/>
    <mergeCell ref="A46:H46"/>
    <mergeCell ref="A44:H44"/>
    <mergeCell ref="A41:H41"/>
    <mergeCell ref="A45:H45"/>
    <mergeCell ref="A43:H43"/>
    <mergeCell ref="A27:H27"/>
    <mergeCell ref="A31:H31"/>
    <mergeCell ref="A28:H28"/>
    <mergeCell ref="A29:H29"/>
    <mergeCell ref="A30:H30"/>
    <mergeCell ref="A34:K34"/>
    <mergeCell ref="A22:H22"/>
    <mergeCell ref="A16:H16"/>
    <mergeCell ref="A18:H18"/>
    <mergeCell ref="A21:K21"/>
    <mergeCell ref="A25:H25"/>
    <mergeCell ref="A26:H26"/>
    <mergeCell ref="A3:K3"/>
    <mergeCell ref="A13:H13"/>
    <mergeCell ref="A11:H11"/>
    <mergeCell ref="A12:H12"/>
    <mergeCell ref="A24:H24"/>
    <mergeCell ref="A14:H14"/>
    <mergeCell ref="A15:H15"/>
    <mergeCell ref="A17:H17"/>
    <mergeCell ref="A23:H23"/>
    <mergeCell ref="A20:H20"/>
    <mergeCell ref="A5:H5"/>
    <mergeCell ref="A6:K6"/>
    <mergeCell ref="A7:H7"/>
    <mergeCell ref="A8:H8"/>
    <mergeCell ref="A19:H19"/>
    <mergeCell ref="A1:K1"/>
    <mergeCell ref="A2:K2"/>
    <mergeCell ref="A4:H4"/>
    <mergeCell ref="A10:H10"/>
    <mergeCell ref="A9:H9"/>
  </mergeCells>
  <dataValidations count="3">
    <dataValidation type="whole" operator="notEqual" allowBlank="1" showInputMessage="1" showErrorMessage="1" errorTitle="Pogrešan unos" error="Mogu se unijeti samo cjelobrojne vrijednosti." sqref="J7:K12 J14:K17 J22:K26 J35:K37 J49 J28:K30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8:K38 J52:K52 J27:K27 J18:K20 J44:K48 J31:K33 J13:K13">
      <formula1>0</formula1>
    </dataValidation>
    <dataValidation allowBlank="1" sqref="J50:K51"/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25" zoomScaleSheetLayoutView="125" zoomScalePageLayoutView="0" workbookViewId="0" topLeftCell="A1">
      <selection activeCell="M24" sqref="M24"/>
    </sheetView>
  </sheetViews>
  <sheetFormatPr defaultColWidth="9.140625" defaultRowHeight="12.75"/>
  <cols>
    <col min="1" max="4" width="9.140625" style="68" customWidth="1"/>
    <col min="5" max="5" width="10.140625" style="68" bestFit="1" customWidth="1"/>
    <col min="6" max="9" width="9.140625" style="68" customWidth="1"/>
    <col min="10" max="10" width="10.421875" style="68" customWidth="1"/>
    <col min="11" max="11" width="10.140625" style="68" bestFit="1" customWidth="1"/>
    <col min="12" max="12" width="13.7109375" style="68" customWidth="1"/>
    <col min="13" max="13" width="14.57421875" style="68" customWidth="1"/>
    <col min="14" max="16384" width="9.140625" style="68" customWidth="1"/>
  </cols>
  <sheetData>
    <row r="1" spans="1:12" ht="12.75">
      <c r="A1" s="267" t="s">
        <v>247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67"/>
    </row>
    <row r="2" spans="1:12" ht="15.75">
      <c r="A2" s="42"/>
      <c r="B2" s="66"/>
      <c r="C2" s="273" t="s">
        <v>248</v>
      </c>
      <c r="D2" s="273"/>
      <c r="E2" s="69">
        <v>41640</v>
      </c>
      <c r="F2" s="43" t="s">
        <v>216</v>
      </c>
      <c r="G2" s="274">
        <v>42004</v>
      </c>
      <c r="H2" s="275"/>
      <c r="I2" s="66"/>
      <c r="J2" s="66"/>
      <c r="K2" s="66"/>
      <c r="L2" s="70"/>
    </row>
    <row r="3" spans="1:11" ht="23.25">
      <c r="A3" s="276" t="s">
        <v>50</v>
      </c>
      <c r="B3" s="276"/>
      <c r="C3" s="276"/>
      <c r="D3" s="276"/>
      <c r="E3" s="276"/>
      <c r="F3" s="276"/>
      <c r="G3" s="276"/>
      <c r="H3" s="276"/>
      <c r="I3" s="72" t="s">
        <v>271</v>
      </c>
      <c r="J3" s="73" t="s">
        <v>124</v>
      </c>
      <c r="K3" s="73" t="s">
        <v>125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75">
        <v>2</v>
      </c>
      <c r="J4" s="74" t="s">
        <v>249</v>
      </c>
      <c r="K4" s="74" t="s">
        <v>250</v>
      </c>
    </row>
    <row r="5" spans="1:11" ht="12.75">
      <c r="A5" s="269" t="s">
        <v>251</v>
      </c>
      <c r="B5" s="270"/>
      <c r="C5" s="270"/>
      <c r="D5" s="270"/>
      <c r="E5" s="270"/>
      <c r="F5" s="270"/>
      <c r="G5" s="270"/>
      <c r="H5" s="270"/>
      <c r="I5" s="44">
        <v>1</v>
      </c>
      <c r="J5" s="6">
        <v>270904000</v>
      </c>
      <c r="K5" s="7">
        <v>135452000</v>
      </c>
    </row>
    <row r="6" spans="1:11" ht="12.75">
      <c r="A6" s="269" t="s">
        <v>252</v>
      </c>
      <c r="B6" s="270"/>
      <c r="C6" s="270"/>
      <c r="D6" s="270"/>
      <c r="E6" s="270"/>
      <c r="F6" s="270"/>
      <c r="G6" s="270"/>
      <c r="H6" s="270"/>
      <c r="I6" s="44">
        <v>2</v>
      </c>
      <c r="J6" s="7"/>
      <c r="K6" s="7"/>
    </row>
    <row r="7" spans="1:11" ht="12.75">
      <c r="A7" s="269" t="s">
        <v>253</v>
      </c>
      <c r="B7" s="270"/>
      <c r="C7" s="270"/>
      <c r="D7" s="270"/>
      <c r="E7" s="270"/>
      <c r="F7" s="270"/>
      <c r="G7" s="270"/>
      <c r="H7" s="270"/>
      <c r="I7" s="44">
        <v>3</v>
      </c>
      <c r="J7" s="7">
        <v>-34512035.82</v>
      </c>
      <c r="K7" s="7">
        <v>-94147331</v>
      </c>
    </row>
    <row r="8" spans="1:11" ht="12.75">
      <c r="A8" s="269" t="s">
        <v>254</v>
      </c>
      <c r="B8" s="270"/>
      <c r="C8" s="270"/>
      <c r="D8" s="270"/>
      <c r="E8" s="270"/>
      <c r="F8" s="270"/>
      <c r="G8" s="270"/>
      <c r="H8" s="270"/>
      <c r="I8" s="44">
        <v>4</v>
      </c>
      <c r="J8" s="7"/>
      <c r="K8" s="7"/>
    </row>
    <row r="9" spans="1:11" ht="12.75">
      <c r="A9" s="269" t="s">
        <v>255</v>
      </c>
      <c r="B9" s="270"/>
      <c r="C9" s="270"/>
      <c r="D9" s="270"/>
      <c r="E9" s="270"/>
      <c r="F9" s="270"/>
      <c r="G9" s="270"/>
      <c r="H9" s="270"/>
      <c r="I9" s="44">
        <v>5</v>
      </c>
      <c r="J9" s="7">
        <v>-193490853</v>
      </c>
      <c r="K9" s="7">
        <v>7938495</v>
      </c>
    </row>
    <row r="10" spans="1:11" ht="12.75">
      <c r="A10" s="269" t="s">
        <v>256</v>
      </c>
      <c r="B10" s="270"/>
      <c r="C10" s="270"/>
      <c r="D10" s="270"/>
      <c r="E10" s="270"/>
      <c r="F10" s="270"/>
      <c r="G10" s="270"/>
      <c r="H10" s="270"/>
      <c r="I10" s="44">
        <v>6</v>
      </c>
      <c r="J10" s="7">
        <f>39094374-J12</f>
        <v>39092549</v>
      </c>
      <c r="K10" s="7">
        <v>23623934.009999998</v>
      </c>
    </row>
    <row r="11" spans="1:11" ht="12.75">
      <c r="A11" s="269" t="s">
        <v>257</v>
      </c>
      <c r="B11" s="270"/>
      <c r="C11" s="270"/>
      <c r="D11" s="270"/>
      <c r="E11" s="270"/>
      <c r="F11" s="270"/>
      <c r="G11" s="270"/>
      <c r="H11" s="270"/>
      <c r="I11" s="44">
        <v>7</v>
      </c>
      <c r="J11" s="7"/>
      <c r="K11" s="7"/>
    </row>
    <row r="12" spans="1:11" ht="12.75">
      <c r="A12" s="269" t="s">
        <v>258</v>
      </c>
      <c r="B12" s="270"/>
      <c r="C12" s="270"/>
      <c r="D12" s="270"/>
      <c r="E12" s="270"/>
      <c r="F12" s="270"/>
      <c r="G12" s="270"/>
      <c r="H12" s="270"/>
      <c r="I12" s="44">
        <v>8</v>
      </c>
      <c r="J12" s="7">
        <v>1825</v>
      </c>
      <c r="K12" s="7"/>
    </row>
    <row r="13" spans="1:11" ht="12.75">
      <c r="A13" s="269" t="s">
        <v>259</v>
      </c>
      <c r="B13" s="270"/>
      <c r="C13" s="270"/>
      <c r="D13" s="270"/>
      <c r="E13" s="270"/>
      <c r="F13" s="270"/>
      <c r="G13" s="270"/>
      <c r="H13" s="270"/>
      <c r="I13" s="44">
        <v>9</v>
      </c>
      <c r="J13" s="7"/>
      <c r="K13" s="7"/>
    </row>
    <row r="14" spans="1:12" ht="12.75">
      <c r="A14" s="271" t="s">
        <v>260</v>
      </c>
      <c r="B14" s="272"/>
      <c r="C14" s="272"/>
      <c r="D14" s="272"/>
      <c r="E14" s="272"/>
      <c r="F14" s="272"/>
      <c r="G14" s="272"/>
      <c r="H14" s="272"/>
      <c r="I14" s="44">
        <v>10</v>
      </c>
      <c r="J14" s="121">
        <f>SUM(J5:J13)</f>
        <v>81995485.18</v>
      </c>
      <c r="K14" s="121">
        <f>SUM(K5:K13)</f>
        <v>72867098.00999999</v>
      </c>
      <c r="L14" s="119"/>
    </row>
    <row r="15" spans="1:11" ht="12.75">
      <c r="A15" s="269" t="s">
        <v>261</v>
      </c>
      <c r="B15" s="270"/>
      <c r="C15" s="270"/>
      <c r="D15" s="270"/>
      <c r="E15" s="270"/>
      <c r="F15" s="270"/>
      <c r="G15" s="270"/>
      <c r="H15" s="270"/>
      <c r="I15" s="44">
        <v>11</v>
      </c>
      <c r="J15" s="7"/>
      <c r="K15" s="7"/>
    </row>
    <row r="16" spans="1:12" ht="12.75">
      <c r="A16" s="269" t="s">
        <v>262</v>
      </c>
      <c r="B16" s="270"/>
      <c r="C16" s="270"/>
      <c r="D16" s="270"/>
      <c r="E16" s="270"/>
      <c r="F16" s="270"/>
      <c r="G16" s="270"/>
      <c r="H16" s="270"/>
      <c r="I16" s="44">
        <v>12</v>
      </c>
      <c r="J16" s="7"/>
      <c r="K16" s="7"/>
      <c r="L16" s="119"/>
    </row>
    <row r="17" spans="1:13" ht="12.75">
      <c r="A17" s="269" t="s">
        <v>263</v>
      </c>
      <c r="B17" s="270"/>
      <c r="C17" s="270"/>
      <c r="D17" s="270"/>
      <c r="E17" s="270"/>
      <c r="F17" s="270"/>
      <c r="G17" s="270"/>
      <c r="H17" s="270"/>
      <c r="I17" s="44">
        <v>13</v>
      </c>
      <c r="J17" s="7"/>
      <c r="K17" s="7"/>
      <c r="M17" s="119"/>
    </row>
    <row r="18" spans="1:11" ht="12.75">
      <c r="A18" s="269" t="s">
        <v>264</v>
      </c>
      <c r="B18" s="270"/>
      <c r="C18" s="270"/>
      <c r="D18" s="270"/>
      <c r="E18" s="270"/>
      <c r="F18" s="270"/>
      <c r="G18" s="270"/>
      <c r="H18" s="270"/>
      <c r="I18" s="44">
        <v>14</v>
      </c>
      <c r="J18" s="7"/>
      <c r="K18" s="7"/>
    </row>
    <row r="19" spans="1:11" ht="12.75">
      <c r="A19" s="269" t="s">
        <v>265</v>
      </c>
      <c r="B19" s="270"/>
      <c r="C19" s="270"/>
      <c r="D19" s="270"/>
      <c r="E19" s="270"/>
      <c r="F19" s="270"/>
      <c r="G19" s="270"/>
      <c r="H19" s="270"/>
      <c r="I19" s="44">
        <v>15</v>
      </c>
      <c r="J19" s="7"/>
      <c r="K19" s="7"/>
    </row>
    <row r="20" spans="1:11" ht="12.75">
      <c r="A20" s="269" t="s">
        <v>266</v>
      </c>
      <c r="B20" s="270"/>
      <c r="C20" s="270"/>
      <c r="D20" s="270"/>
      <c r="E20" s="270"/>
      <c r="F20" s="270"/>
      <c r="G20" s="270"/>
      <c r="H20" s="270"/>
      <c r="I20" s="44">
        <v>16</v>
      </c>
      <c r="J20" s="7"/>
      <c r="K20" s="7"/>
    </row>
    <row r="21" spans="1:13" ht="12.75">
      <c r="A21" s="271" t="s">
        <v>267</v>
      </c>
      <c r="B21" s="272"/>
      <c r="C21" s="272"/>
      <c r="D21" s="272"/>
      <c r="E21" s="272"/>
      <c r="F21" s="272"/>
      <c r="G21" s="272"/>
      <c r="H21" s="272"/>
      <c r="I21" s="44">
        <v>17</v>
      </c>
      <c r="J21" s="123">
        <f>SUM(J15:J20)</f>
        <v>0</v>
      </c>
      <c r="K21" s="123">
        <f>SUM(K15:K20)</f>
        <v>0</v>
      </c>
      <c r="M21" s="119"/>
    </row>
    <row r="22" spans="1:11" ht="12.75">
      <c r="A22" s="282"/>
      <c r="B22" s="283"/>
      <c r="C22" s="283"/>
      <c r="D22" s="283"/>
      <c r="E22" s="283"/>
      <c r="F22" s="283"/>
      <c r="G22" s="283"/>
      <c r="H22" s="283"/>
      <c r="I22" s="284"/>
      <c r="J22" s="284"/>
      <c r="K22" s="285"/>
    </row>
    <row r="23" spans="1:11" ht="12.75">
      <c r="A23" s="280" t="s">
        <v>268</v>
      </c>
      <c r="B23" s="281"/>
      <c r="C23" s="281"/>
      <c r="D23" s="281"/>
      <c r="E23" s="281"/>
      <c r="F23" s="281"/>
      <c r="G23" s="281"/>
      <c r="H23" s="281"/>
      <c r="I23" s="46">
        <v>18</v>
      </c>
      <c r="J23" s="45"/>
      <c r="K23" s="45"/>
    </row>
    <row r="24" spans="1:11" ht="17.25" customHeight="1">
      <c r="A24" s="286" t="s">
        <v>269</v>
      </c>
      <c r="B24" s="287"/>
      <c r="C24" s="287"/>
      <c r="D24" s="287"/>
      <c r="E24" s="287"/>
      <c r="F24" s="287"/>
      <c r="G24" s="287"/>
      <c r="H24" s="287"/>
      <c r="I24" s="47">
        <v>19</v>
      </c>
      <c r="J24" s="71"/>
      <c r="K24" s="71"/>
    </row>
    <row r="25" spans="1:11" ht="30" customHeight="1">
      <c r="A25" s="278" t="s">
        <v>270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A25:K25"/>
    <mergeCell ref="A23:H23"/>
    <mergeCell ref="A22:K22"/>
    <mergeCell ref="A5:H5"/>
    <mergeCell ref="A6:H6"/>
    <mergeCell ref="A24:H24"/>
    <mergeCell ref="A9:H9"/>
    <mergeCell ref="A10:H10"/>
    <mergeCell ref="A17:H17"/>
    <mergeCell ref="A14:H14"/>
    <mergeCell ref="G2:H2"/>
    <mergeCell ref="A3:H3"/>
    <mergeCell ref="A4:H4"/>
    <mergeCell ref="A15:H15"/>
    <mergeCell ref="A7:H7"/>
    <mergeCell ref="A8:H8"/>
    <mergeCell ref="A1:K1"/>
    <mergeCell ref="A19:H19"/>
    <mergeCell ref="A20:H20"/>
    <mergeCell ref="A21:H21"/>
    <mergeCell ref="A12:H12"/>
    <mergeCell ref="A16:H16"/>
    <mergeCell ref="A18:H18"/>
    <mergeCell ref="A13:H13"/>
    <mergeCell ref="A11:H11"/>
    <mergeCell ref="C2:D2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8:K8 J11:K13 J5:J6 K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K5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10:K10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M26" sqref="M26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8" t="s">
        <v>246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9" t="s">
        <v>276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2.7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 ht="12.75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</row>
    <row r="7" spans="1:10" ht="12.75" customHeight="1">
      <c r="A7" s="289"/>
      <c r="B7" s="289"/>
      <c r="C7" s="289"/>
      <c r="D7" s="289"/>
      <c r="E7" s="289"/>
      <c r="F7" s="289"/>
      <c r="G7" s="289"/>
      <c r="H7" s="289"/>
      <c r="I7" s="289"/>
      <c r="J7" s="289"/>
    </row>
    <row r="8" spans="1:10" ht="12.7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</row>
    <row r="9" spans="1:10" ht="12.75" customHeight="1">
      <c r="A9" s="289"/>
      <c r="B9" s="289"/>
      <c r="C9" s="289"/>
      <c r="D9" s="289"/>
      <c r="E9" s="289"/>
      <c r="F9" s="289"/>
      <c r="G9" s="289"/>
      <c r="H9" s="289"/>
      <c r="I9" s="289"/>
      <c r="J9" s="289"/>
    </row>
    <row r="10" spans="1:10" ht="12.75" customHeight="1">
      <c r="A10" s="289"/>
      <c r="B10" s="289"/>
      <c r="C10" s="289"/>
      <c r="D10" s="289"/>
      <c r="E10" s="289"/>
      <c r="F10" s="289"/>
      <c r="G10" s="289"/>
      <c r="H10" s="289"/>
      <c r="I10" s="289"/>
      <c r="J10" s="289"/>
    </row>
    <row r="11" spans="1:10" ht="12.75">
      <c r="A11" s="290"/>
      <c r="B11" s="290"/>
      <c r="C11" s="290"/>
      <c r="D11" s="290"/>
      <c r="E11" s="290"/>
      <c r="F11" s="290"/>
      <c r="G11" s="290"/>
      <c r="H11" s="290"/>
      <c r="I11" s="290"/>
      <c r="J11" s="29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vcelikovic</cp:lastModifiedBy>
  <cp:lastPrinted>2014-02-19T12:53:32Z</cp:lastPrinted>
  <dcterms:created xsi:type="dcterms:W3CDTF">2008-10-17T11:51:54Z</dcterms:created>
  <dcterms:modified xsi:type="dcterms:W3CDTF">2015-06-30T13:20:27Z</dcterms:modified>
  <cp:category/>
  <cp:version/>
  <cp:contentType/>
  <cp:contentStatus/>
</cp:coreProperties>
</file>